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Invoices" sheetId="2" state="visible" r:id="rId2"/>
    <sheet xmlns:r="http://schemas.openxmlformats.org/officeDocument/2006/relationships" name="Stag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66666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wrapText="1"/>
    </xf>
    <xf numFmtId="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  <col width="12" customWidth="1" min="8" max="8"/>
    <col width="12" customWidth="1" min="9" max="9"/>
    <col width="10" customWidth="1" min="10" max="10"/>
    <col width="14" customWidth="1" min="11" max="11"/>
  </cols>
  <sheetData>
    <row r="1">
      <c r="A1" s="1" t="inlineStr">
        <is>
          <t>Aged receivables</t>
        </is>
      </c>
    </row>
    <row r="3">
      <c r="A3" t="inlineStr">
        <is>
          <t>As at</t>
        </is>
      </c>
      <c r="B3" s="2" t="n">
        <v>46326</v>
      </c>
    </row>
    <row r="4">
      <c r="A4" s="3" t="inlineStr">
        <is>
          <t>Change the date to re-age every invoice.</t>
        </is>
      </c>
    </row>
    <row r="6">
      <c r="A6" s="4" t="inlineStr">
        <is>
          <t>Customer</t>
        </is>
      </c>
      <c r="B6" s="4" t="inlineStr">
        <is>
          <t>Current</t>
        </is>
      </c>
      <c r="C6" s="4" t="inlineStr">
        <is>
          <t>1-30</t>
        </is>
      </c>
      <c r="D6" s="4" t="inlineStr">
        <is>
          <t>31-60</t>
        </is>
      </c>
      <c r="E6" s="4" t="inlineStr">
        <is>
          <t>61-90</t>
        </is>
      </c>
      <c r="F6" s="4" t="inlineStr">
        <is>
          <t>90+</t>
        </is>
      </c>
      <c r="G6" s="4" t="inlineStr">
        <is>
          <t>Total owed</t>
        </is>
      </c>
      <c r="H6" s="4" t="inlineStr">
        <is>
          <t>Worst stage</t>
        </is>
      </c>
    </row>
    <row r="7">
      <c r="A7" t="inlineStr">
        <is>
          <t>Customer A</t>
        </is>
      </c>
      <c r="B7" s="5">
        <f>SUMIFS(Invoices!$H:$H,Invoices!$B:$B,$A7,Invoices!$J:$J,"Current")</f>
        <v>2068.42</v>
      </c>
      <c r="C7" s="5">
        <f>SUMIFS(Invoices!$H:$H,Invoices!$B:$B,$A7,Invoices!$J:$J,"1-30")</f>
        <v>4740.85</v>
      </c>
      <c r="D7" s="5">
        <f>SUMIFS(Invoices!$H:$H,Invoices!$B:$B,$A7,Invoices!$J:$J,"31-60")</f>
        <v>5167.29</v>
      </c>
      <c r="E7" s="5">
        <f>SUMIFS(Invoices!$H:$H,Invoices!$B:$B,$A7,Invoices!$J:$J,"61-90")</f>
        <v>3301.82</v>
      </c>
      <c r="F7" s="5">
        <f>SUMIFS(Invoices!$H:$H,Invoices!$B:$B,$A7,Invoices!$J:$J,"90+")</f>
        <v>0</v>
      </c>
      <c r="G7" s="5">
        <f>SUM(B7:F7)</f>
        <v>15278.38</v>
      </c>
      <c r="H7" t="str">
        <f>IF(COUNTIFS(Invoices!$B:$B,$A7,Invoices!$K:$K,"Hold account"),"Hold account",IF(COUNTIFS(Invoices!$B:$B,$A7,Invoices!$K:$K,"Final notice"),"Final notice",IF(COUNTIFS(Invoices!$B:$B,$A7,Invoices!$K:$K,"Reminder 2"),"Reminder 2",IF(COUNTIFS(Invoices!$B:$B,$A7,Invoices!$K:$K,"Reminder 1"),"Reminder 1","Current"))))</f>
        <v>Hold account</v>
      </c>
    </row>
    <row r="8">
      <c r="A8" t="inlineStr">
        <is>
          <t>Customer B</t>
        </is>
      </c>
      <c r="B8" s="5">
        <f>SUMIFS(Invoices!$H:$H,Invoices!$B:$B,$A8,Invoices!$J:$J,"Current")</f>
        <v>0</v>
      </c>
      <c r="C8" s="5">
        <f>SUMIFS(Invoices!$H:$H,Invoices!$B:$B,$A8,Invoices!$J:$J,"1-30")</f>
        <v>0</v>
      </c>
      <c r="D8" s="5">
        <f>SUMIFS(Invoices!$H:$H,Invoices!$B:$B,$A8,Invoices!$J:$J,"31-60")</f>
        <v>714.03</v>
      </c>
      <c r="E8" s="5">
        <f>SUMIFS(Invoices!$H:$H,Invoices!$B:$B,$A8,Invoices!$J:$J,"61-90")</f>
        <v>0</v>
      </c>
      <c r="F8" s="5">
        <f>SUMIFS(Invoices!$H:$H,Invoices!$B:$B,$A8,Invoices!$J:$J,"90+")</f>
        <v>0</v>
      </c>
      <c r="G8" s="5">
        <f>SUM(B8:F8)</f>
        <v>714.03</v>
      </c>
      <c r="H8" t="str">
        <f>IF(COUNTIFS(Invoices!$B:$B,$A8,Invoices!$K:$K,"Hold account"),"Hold account",IF(COUNTIFS(Invoices!$B:$B,$A8,Invoices!$K:$K,"Final notice"),"Final notice",IF(COUNTIFS(Invoices!$B:$B,$A8,Invoices!$K:$K,"Reminder 2"),"Reminder 2",IF(COUNTIFS(Invoices!$B:$B,$A8,Invoices!$K:$K,"Reminder 1"),"Reminder 1","Current"))))</f>
        <v>Final notice</v>
      </c>
    </row>
    <row r="9">
      <c r="A9" t="inlineStr">
        <is>
          <t>Customer C</t>
        </is>
      </c>
      <c r="B9" s="5">
        <f>SUMIFS(Invoices!$H:$H,Invoices!$B:$B,$A9,Invoices!$J:$J,"Current")</f>
        <v>0</v>
      </c>
      <c r="C9" s="5">
        <f>SUMIFS(Invoices!$H:$H,Invoices!$B:$B,$A9,Invoices!$J:$J,"1-30")</f>
        <v>4941.28</v>
      </c>
      <c r="D9" s="5">
        <f>SUMIFS(Invoices!$H:$H,Invoices!$B:$B,$A9,Invoices!$J:$J,"31-60")</f>
        <v>5217.77</v>
      </c>
      <c r="E9" s="5">
        <f>SUMIFS(Invoices!$H:$H,Invoices!$B:$B,$A9,Invoices!$J:$J,"61-90")</f>
        <v>0</v>
      </c>
      <c r="F9" s="5">
        <f>SUMIFS(Invoices!$H:$H,Invoices!$B:$B,$A9,Invoices!$J:$J,"90+")</f>
        <v>2236.83</v>
      </c>
      <c r="G9" s="5">
        <f>SUM(B9:F9)</f>
        <v>12395.88</v>
      </c>
      <c r="H9" t="str">
        <f>IF(COUNTIFS(Invoices!$B:$B,$A9,Invoices!$K:$K,"Hold account"),"Hold account",IF(COUNTIFS(Invoices!$B:$B,$A9,Invoices!$K:$K,"Final notice"),"Final notice",IF(COUNTIFS(Invoices!$B:$B,$A9,Invoices!$K:$K,"Reminder 2"),"Reminder 2",IF(COUNTIFS(Invoices!$B:$B,$A9,Invoices!$K:$K,"Reminder 1"),"Reminder 1","Current"))))</f>
        <v>Hold account</v>
      </c>
    </row>
    <row r="10">
      <c r="A10" t="inlineStr">
        <is>
          <t>Customer D</t>
        </is>
      </c>
      <c r="B10" s="5">
        <f>SUMIFS(Invoices!$H:$H,Invoices!$B:$B,$A10,Invoices!$J:$J,"Current")</f>
        <v>0</v>
      </c>
      <c r="C10" s="5">
        <f>SUMIFS(Invoices!$H:$H,Invoices!$B:$B,$A10,Invoices!$J:$J,"1-30")</f>
        <v>0</v>
      </c>
      <c r="D10" s="5">
        <f>SUMIFS(Invoices!$H:$H,Invoices!$B:$B,$A10,Invoices!$J:$J,"31-60")</f>
        <v>3094.6</v>
      </c>
      <c r="E10" s="5">
        <f>SUMIFS(Invoices!$H:$H,Invoices!$B:$B,$A10,Invoices!$J:$J,"61-90")</f>
        <v>2560.75</v>
      </c>
      <c r="F10" s="5">
        <f>SUMIFS(Invoices!$H:$H,Invoices!$B:$B,$A10,Invoices!$J:$J,"90+")</f>
        <v>0</v>
      </c>
      <c r="G10" s="5">
        <f>SUM(B10:F10)</f>
        <v>5655.35</v>
      </c>
      <c r="H10" t="str">
        <f>IF(COUNTIFS(Invoices!$B:$B,$A10,Invoices!$K:$K,"Hold account"),"Hold account",IF(COUNTIFS(Invoices!$B:$B,$A10,Invoices!$K:$K,"Final notice"),"Final notice",IF(COUNTIFS(Invoices!$B:$B,$A10,Invoices!$K:$K,"Reminder 2"),"Reminder 2",IF(COUNTIFS(Invoices!$B:$B,$A10,Invoices!$K:$K,"Reminder 1"),"Reminder 1","Current"))))</f>
        <v>Hold account</v>
      </c>
    </row>
    <row r="11">
      <c r="A11" t="inlineStr">
        <is>
          <t>Customer E</t>
        </is>
      </c>
      <c r="B11" s="5">
        <f>SUMIFS(Invoices!$H:$H,Invoices!$B:$B,$A11,Invoices!$J:$J,"Current")</f>
        <v>0</v>
      </c>
      <c r="C11" s="5">
        <f>SUMIFS(Invoices!$H:$H,Invoices!$B:$B,$A11,Invoices!$J:$J,"1-30")</f>
        <v>3319.74</v>
      </c>
      <c r="D11" s="5">
        <f>SUMIFS(Invoices!$H:$H,Invoices!$B:$B,$A11,Invoices!$J:$J,"31-60")</f>
        <v>2289.12</v>
      </c>
      <c r="E11" s="5">
        <f>SUMIFS(Invoices!$H:$H,Invoices!$B:$B,$A11,Invoices!$J:$J,"61-90")</f>
        <v>0</v>
      </c>
      <c r="F11" s="5">
        <f>SUMIFS(Invoices!$H:$H,Invoices!$B:$B,$A11,Invoices!$J:$J,"90+")</f>
        <v>0</v>
      </c>
      <c r="G11" s="5">
        <f>SUM(B11:F11)</f>
        <v>5608.86</v>
      </c>
      <c r="H11" t="str">
        <f>IF(COUNTIFS(Invoices!$B:$B,$A11,Invoices!$K:$K,"Hold account"),"Hold account",IF(COUNTIFS(Invoices!$B:$B,$A11,Invoices!$K:$K,"Final notice"),"Final notice",IF(COUNTIFS(Invoices!$B:$B,$A11,Invoices!$K:$K,"Reminder 2"),"Reminder 2",IF(COUNTIFS(Invoices!$B:$B,$A11,Invoices!$K:$K,"Reminder 1"),"Reminder 1","Current"))))</f>
        <v>Final notice</v>
      </c>
    </row>
    <row r="12">
      <c r="A12" t="inlineStr">
        <is>
          <t>Customer F</t>
        </is>
      </c>
      <c r="B12" s="5">
        <f>SUMIFS(Invoices!$H:$H,Invoices!$B:$B,$A12,Invoices!$J:$J,"Current")</f>
        <v>2672.37</v>
      </c>
      <c r="C12" s="5">
        <f>SUMIFS(Invoices!$H:$H,Invoices!$B:$B,$A12,Invoices!$J:$J,"1-30")</f>
        <v>0</v>
      </c>
      <c r="D12" s="5">
        <f>SUMIFS(Invoices!$H:$H,Invoices!$B:$B,$A12,Invoices!$J:$J,"31-60")</f>
        <v>3062.55</v>
      </c>
      <c r="E12" s="5">
        <f>SUMIFS(Invoices!$H:$H,Invoices!$B:$B,$A12,Invoices!$J:$J,"61-90")</f>
        <v>4350.38</v>
      </c>
      <c r="F12" s="5">
        <f>SUMIFS(Invoices!$H:$H,Invoices!$B:$B,$A12,Invoices!$J:$J,"90+")</f>
        <v>0</v>
      </c>
      <c r="G12" s="5">
        <f>SUM(B12:F12)</f>
        <v>10085.3</v>
      </c>
      <c r="H12" t="str">
        <f>IF(COUNTIFS(Invoices!$B:$B,$A12,Invoices!$K:$K,"Hold account"),"Hold account",IF(COUNTIFS(Invoices!$B:$B,$A12,Invoices!$K:$K,"Final notice"),"Final notice",IF(COUNTIFS(Invoices!$B:$B,$A12,Invoices!$K:$K,"Reminder 2"),"Reminder 2",IF(COUNTIFS(Invoices!$B:$B,$A12,Invoices!$K:$K,"Reminder 1"),"Reminder 1","Current"))))</f>
        <v>Hold account</v>
      </c>
    </row>
    <row r="13">
      <c r="A13" t="inlineStr">
        <is>
          <t>Customer G</t>
        </is>
      </c>
      <c r="B13" s="5">
        <f>SUMIFS(Invoices!$H:$H,Invoices!$B:$B,$A13,Invoices!$J:$J,"Current")</f>
        <v>4773.93</v>
      </c>
      <c r="C13" s="5">
        <f>SUMIFS(Invoices!$H:$H,Invoices!$B:$B,$A13,Invoices!$J:$J,"1-30")</f>
        <v>5076.08</v>
      </c>
      <c r="D13" s="5">
        <f>SUMIFS(Invoices!$H:$H,Invoices!$B:$B,$A13,Invoices!$J:$J,"31-60")</f>
        <v>2091.02</v>
      </c>
      <c r="E13" s="5">
        <f>SUMIFS(Invoices!$H:$H,Invoices!$B:$B,$A13,Invoices!$J:$J,"61-90")</f>
        <v>249.78</v>
      </c>
      <c r="F13" s="5">
        <f>SUMIFS(Invoices!$H:$H,Invoices!$B:$B,$A13,Invoices!$J:$J,"90+")</f>
        <v>0</v>
      </c>
      <c r="G13" s="5">
        <f>SUM(B13:F13)</f>
        <v>12190.81</v>
      </c>
      <c r="H13" t="str">
        <f>IF(COUNTIFS(Invoices!$B:$B,$A13,Invoices!$K:$K,"Hold account"),"Hold account",IF(COUNTIFS(Invoices!$B:$B,$A13,Invoices!$K:$K,"Final notice"),"Final notice",IF(COUNTIFS(Invoices!$B:$B,$A13,Invoices!$K:$K,"Reminder 2"),"Reminder 2",IF(COUNTIFS(Invoices!$B:$B,$A13,Invoices!$K:$K,"Reminder 1"),"Reminder 1","Current"))))</f>
        <v>Hold account</v>
      </c>
    </row>
    <row r="14">
      <c r="A14" t="inlineStr">
        <is>
          <t>Customer H</t>
        </is>
      </c>
      <c r="B14" s="5">
        <f>SUMIFS(Invoices!$H:$H,Invoices!$B:$B,$A14,Invoices!$J:$J,"Current")</f>
        <v>0</v>
      </c>
      <c r="C14" s="5">
        <f>SUMIFS(Invoices!$H:$H,Invoices!$B:$B,$A14,Invoices!$J:$J,"1-30")</f>
        <v>0</v>
      </c>
      <c r="D14" s="5">
        <f>SUMIFS(Invoices!$H:$H,Invoices!$B:$B,$A14,Invoices!$J:$J,"31-60")</f>
        <v>1722.55</v>
      </c>
      <c r="E14" s="5">
        <f>SUMIFS(Invoices!$H:$H,Invoices!$B:$B,$A14,Invoices!$J:$J,"61-90")</f>
        <v>3062.15</v>
      </c>
      <c r="F14" s="5">
        <f>SUMIFS(Invoices!$H:$H,Invoices!$B:$B,$A14,Invoices!$J:$J,"90+")</f>
        <v>0</v>
      </c>
      <c r="G14" s="5">
        <f>SUM(B14:F14)</f>
        <v>4784.7</v>
      </c>
      <c r="H14" t="str">
        <f>IF(COUNTIFS(Invoices!$B:$B,$A14,Invoices!$K:$K,"Hold account"),"Hold account",IF(COUNTIFS(Invoices!$B:$B,$A14,Invoices!$K:$K,"Final notice"),"Final notice",IF(COUNTIFS(Invoices!$B:$B,$A14,Invoices!$K:$K,"Reminder 2"),"Reminder 2",IF(COUNTIFS(Invoices!$B:$B,$A14,Invoices!$K:$K,"Reminder 1"),"Reminder 1","Current"))))</f>
        <v>Hold account</v>
      </c>
    </row>
    <row r="15">
      <c r="A15" t="inlineStr">
        <is>
          <t>Customer I</t>
        </is>
      </c>
      <c r="B15" s="5">
        <f>SUMIFS(Invoices!$H:$H,Invoices!$B:$B,$A15,Invoices!$J:$J,"Current")</f>
        <v>0</v>
      </c>
      <c r="C15" s="5">
        <f>SUMIFS(Invoices!$H:$H,Invoices!$B:$B,$A15,Invoices!$J:$J,"1-30")</f>
        <v>3704.75</v>
      </c>
      <c r="D15" s="5">
        <f>SUMIFS(Invoices!$H:$H,Invoices!$B:$B,$A15,Invoices!$J:$J,"31-60")</f>
        <v>2795.09</v>
      </c>
      <c r="E15" s="5">
        <f>SUMIFS(Invoices!$H:$H,Invoices!$B:$B,$A15,Invoices!$J:$J,"61-90")</f>
        <v>0</v>
      </c>
      <c r="F15" s="5">
        <f>SUMIFS(Invoices!$H:$H,Invoices!$B:$B,$A15,Invoices!$J:$J,"90+")</f>
        <v>0</v>
      </c>
      <c r="G15" s="5">
        <f>SUM(B15:F15)</f>
        <v>6499.84</v>
      </c>
      <c r="H15" t="str">
        <f>IF(COUNTIFS(Invoices!$B:$B,$A15,Invoices!$K:$K,"Hold account"),"Hold account",IF(COUNTIFS(Invoices!$B:$B,$A15,Invoices!$K:$K,"Final notice"),"Final notice",IF(COUNTIFS(Invoices!$B:$B,$A15,Invoices!$K:$K,"Reminder 2"),"Reminder 2",IF(COUNTIFS(Invoices!$B:$B,$A15,Invoices!$K:$K,"Reminder 1"),"Reminder 1","Current"))))</f>
        <v>Final notice</v>
      </c>
    </row>
    <row r="16">
      <c r="A16" t="inlineStr">
        <is>
          <t>Customer J</t>
        </is>
      </c>
      <c r="B16" s="5">
        <f>SUMIFS(Invoices!$H:$H,Invoices!$B:$B,$A16,Invoices!$J:$J,"Current")</f>
        <v>0</v>
      </c>
      <c r="C16" s="5">
        <f>SUMIFS(Invoices!$H:$H,Invoices!$B:$B,$A16,Invoices!$J:$J,"1-30")</f>
        <v>0</v>
      </c>
      <c r="D16" s="5">
        <f>SUMIFS(Invoices!$H:$H,Invoices!$B:$B,$A16,Invoices!$J:$J,"31-60")</f>
        <v>0</v>
      </c>
      <c r="E16" s="5">
        <f>SUMIFS(Invoices!$H:$H,Invoices!$B:$B,$A16,Invoices!$J:$J,"61-90")</f>
        <v>6162.9</v>
      </c>
      <c r="F16" s="5">
        <f>SUMIFS(Invoices!$H:$H,Invoices!$B:$B,$A16,Invoices!$J:$J,"90+")</f>
        <v>0</v>
      </c>
      <c r="G16" s="5">
        <f>SUM(B16:F16)</f>
        <v>6162.9</v>
      </c>
      <c r="H16" t="str">
        <f>IF(COUNTIFS(Invoices!$B:$B,$A16,Invoices!$K:$K,"Hold account"),"Hold account",IF(COUNTIFS(Invoices!$B:$B,$A16,Invoices!$K:$K,"Final notice"),"Final notice",IF(COUNTIFS(Invoices!$B:$B,$A16,Invoices!$K:$K,"Reminder 2"),"Reminder 2",IF(COUNTIFS(Invoices!$B:$B,$A16,Invoices!$K:$K,"Reminder 1"),"Reminder 1","Current"))))</f>
        <v>Hold account</v>
      </c>
    </row>
    <row r="17">
      <c r="A17" t="inlineStr">
        <is>
          <t>Customer K</t>
        </is>
      </c>
      <c r="B17" s="5">
        <f>SUMIFS(Invoices!$H:$H,Invoices!$B:$B,$A17,Invoices!$J:$J,"Current")</f>
        <v>3058.04</v>
      </c>
      <c r="C17" s="5">
        <f>SUMIFS(Invoices!$H:$H,Invoices!$B:$B,$A17,Invoices!$J:$J,"1-30")</f>
        <v>1006.48</v>
      </c>
      <c r="D17" s="5">
        <f>SUMIFS(Invoices!$H:$H,Invoices!$B:$B,$A17,Invoices!$J:$J,"31-60")</f>
        <v>3790.51</v>
      </c>
      <c r="E17" s="5">
        <f>SUMIFS(Invoices!$H:$H,Invoices!$B:$B,$A17,Invoices!$J:$J,"61-90")</f>
        <v>0</v>
      </c>
      <c r="F17" s="5">
        <f>SUMIFS(Invoices!$H:$H,Invoices!$B:$B,$A17,Invoices!$J:$J,"90+")</f>
        <v>0</v>
      </c>
      <c r="G17" s="5">
        <f>SUM(B17:F17)</f>
        <v>7855.03</v>
      </c>
      <c r="H17" t="str">
        <f>IF(COUNTIFS(Invoices!$B:$B,$A17,Invoices!$K:$K,"Hold account"),"Hold account",IF(COUNTIFS(Invoices!$B:$B,$A17,Invoices!$K:$K,"Final notice"),"Final notice",IF(COUNTIFS(Invoices!$B:$B,$A17,Invoices!$K:$K,"Reminder 2"),"Reminder 2",IF(COUNTIFS(Invoices!$B:$B,$A17,Invoices!$K:$K,"Reminder 1"),"Reminder 1","Current"))))</f>
        <v>Final notice</v>
      </c>
    </row>
    <row r="18">
      <c r="A18" t="inlineStr">
        <is>
          <t>Customer L</t>
        </is>
      </c>
      <c r="B18" s="5">
        <f>SUMIFS(Invoices!$H:$H,Invoices!$B:$B,$A18,Invoices!$J:$J,"Current")</f>
        <v>0</v>
      </c>
      <c r="C18" s="5">
        <f>SUMIFS(Invoices!$H:$H,Invoices!$B:$B,$A18,Invoices!$J:$J,"1-30")</f>
        <v>0</v>
      </c>
      <c r="D18" s="5">
        <f>SUMIFS(Invoices!$H:$H,Invoices!$B:$B,$A18,Invoices!$J:$J,"31-60")</f>
        <v>0</v>
      </c>
      <c r="E18" s="5">
        <f>SUMIFS(Invoices!$H:$H,Invoices!$B:$B,$A18,Invoices!$J:$J,"61-90")</f>
        <v>0</v>
      </c>
      <c r="F18" s="5">
        <f>SUMIFS(Invoices!$H:$H,Invoices!$B:$B,$A18,Invoices!$J:$J,"90+")</f>
        <v>3133.88</v>
      </c>
      <c r="G18" s="5">
        <f>SUM(B18:F18)</f>
        <v>3133.88</v>
      </c>
      <c r="H18" t="str">
        <f>IF(COUNTIFS(Invoices!$B:$B,$A18,Invoices!$K:$K,"Hold account"),"Hold account",IF(COUNTIFS(Invoices!$B:$B,$A18,Invoices!$K:$K,"Final notice"),"Final notice",IF(COUNTIFS(Invoices!$B:$B,$A18,Invoices!$K:$K,"Reminder 2"),"Reminder 2",IF(COUNTIFS(Invoices!$B:$B,$A18,Invoices!$K:$K,"Reminder 1"),"Reminder 1","Current"))))</f>
        <v>Hold account</v>
      </c>
    </row>
    <row r="19">
      <c r="A19" s="6" t="inlineStr">
        <is>
          <t>Total</t>
        </is>
      </c>
      <c r="B19" s="5">
        <f>SUM(B7:B18)</f>
        <v>12572.76</v>
      </c>
      <c r="C19" s="5">
        <f>SUM(C7:C18)</f>
        <v>22789.18</v>
      </c>
      <c r="D19" s="5">
        <f>SUM(D7:D18)</f>
        <v>29944.53</v>
      </c>
      <c r="E19" s="5">
        <f>SUM(E7:E18)</f>
        <v>19687.78</v>
      </c>
      <c r="F19" s="5">
        <f>SUM(F7:F18)</f>
        <v>5370.71</v>
      </c>
      <c r="G19" s="5">
        <f>SUM(G7:G18)</f>
        <v>90364.96</v>
      </c>
    </row>
    <row r="21">
      <c r="A21" t="inlineStr">
        <is>
          <t>Check: report total equals invoice balances</t>
        </is>
      </c>
      <c r="B21" t="str">
        <f>IF(ROUND(G19-SUM(Invoices!H2:H42),2)=0,"PASS","FAIL")</f>
        <v>PASS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  <col width="12" customWidth="1" min="8" max="8"/>
    <col width="12" customWidth="1" min="9" max="9"/>
    <col width="10" customWidth="1" min="10" max="10"/>
    <col width="14" customWidth="1" min="11" max="11"/>
  </cols>
  <sheetData>
    <row r="1">
      <c r="A1" s="4" t="inlineStr">
        <is>
          <t>Invoice</t>
        </is>
      </c>
      <c r="B1" s="4" t="inlineStr">
        <is>
          <t>Customer</t>
        </is>
      </c>
      <c r="C1" s="4" t="inlineStr">
        <is>
          <t>Issued</t>
        </is>
      </c>
      <c r="D1" s="4" t="inlineStr">
        <is>
          <t>Terms (days)</t>
        </is>
      </c>
      <c r="E1" s="4" t="inlineStr">
        <is>
          <t>Due</t>
        </is>
      </c>
      <c r="F1" s="4" t="inlineStr">
        <is>
          <t>Amount</t>
        </is>
      </c>
      <c r="G1" s="4" t="inlineStr">
        <is>
          <t>Paid</t>
        </is>
      </c>
      <c r="H1" s="4" t="inlineStr">
        <is>
          <t>Balance</t>
        </is>
      </c>
      <c r="I1" s="4" t="inlineStr">
        <is>
          <t>Days overdue</t>
        </is>
      </c>
      <c r="J1" s="4" t="inlineStr">
        <is>
          <t>Bucket</t>
        </is>
      </c>
      <c r="K1" s="4" t="inlineStr">
        <is>
          <t>Stage</t>
        </is>
      </c>
    </row>
    <row r="2">
      <c r="A2" t="inlineStr">
        <is>
          <t>INV-2401</t>
        </is>
      </c>
      <c r="B2" t="inlineStr">
        <is>
          <t>Customer A</t>
        </is>
      </c>
      <c r="C2" s="2" t="n">
        <v>46245</v>
      </c>
      <c r="D2" t="n">
        <v>7</v>
      </c>
      <c r="E2" s="2">
        <f>C2+D2</f>
        <v>46252.0</v>
      </c>
      <c r="F2" s="5" t="n">
        <v>3301.82</v>
      </c>
      <c r="G2" s="5" t="n">
        <v>0</v>
      </c>
      <c r="H2" s="5">
        <f>F2-G2</f>
        <v>3301.82</v>
      </c>
      <c r="I2">
        <f>MAX(0,Report!$B$3-E2)</f>
        <v>74</v>
      </c>
      <c r="J2" t="str">
        <f>IF(H2&lt;=0,"Paid",IF(I2=0,"Current",IF(I2&lt;=30,"1-30",IF(I2&lt;=60,"31-60",IF(I2&lt;=90,"61-90","90+")))))</f>
        <v>61-90</v>
      </c>
      <c r="K2" t="str">
        <f>IF(H2&lt;=0,"Paid",VLOOKUP(I2,Stages!$A$2:$B$6,2,TRUE))</f>
        <v>Hold account</v>
      </c>
    </row>
    <row r="3">
      <c r="A3" t="inlineStr">
        <is>
          <t>INV-2402</t>
        </is>
      </c>
      <c r="B3" t="inlineStr">
        <is>
          <t>Customer A</t>
        </is>
      </c>
      <c r="C3" s="2" t="n">
        <v>46317</v>
      </c>
      <c r="D3" t="n">
        <v>14</v>
      </c>
      <c r="E3" s="2">
        <f>C3+D3</f>
        <v>46331.0</v>
      </c>
      <c r="F3" s="5" t="n">
        <v>2068.42</v>
      </c>
      <c r="G3" s="5" t="n">
        <v>0</v>
      </c>
      <c r="H3" s="5">
        <f>F3-G3</f>
        <v>2068.42</v>
      </c>
      <c r="I3">
        <f>MAX(0,Report!$B$3-E3)</f>
        <v>0</v>
      </c>
      <c r="J3" t="str">
        <f>IF(H3&lt;=0,"Paid",IF(I3=0,"Current",IF(I3&lt;=30,"1-30",IF(I3&lt;=60,"31-60",IF(I3&lt;=90,"61-90","90+")))))</f>
        <v>Current</v>
      </c>
      <c r="K3" t="str">
        <f>IF(H3&lt;=0,"Paid",VLOOKUP(I3,Stages!$A$2:$B$6,2,TRUE))</f>
        <v>Current</v>
      </c>
    </row>
    <row r="4">
      <c r="A4" t="inlineStr">
        <is>
          <t>INV-2403</t>
        </is>
      </c>
      <c r="B4" t="inlineStr">
        <is>
          <t>Customer A</t>
        </is>
      </c>
      <c r="C4" s="2" t="n">
        <v>46264</v>
      </c>
      <c r="D4" t="n">
        <v>7</v>
      </c>
      <c r="E4" s="2">
        <f>C4+D4</f>
        <v>46271.0</v>
      </c>
      <c r="F4" s="5" t="n">
        <v>5167.29</v>
      </c>
      <c r="G4" s="5" t="n">
        <v>0</v>
      </c>
      <c r="H4" s="5">
        <f>F4-G4</f>
        <v>5167.29</v>
      </c>
      <c r="I4">
        <f>MAX(0,Report!$B$3-E4)</f>
        <v>55</v>
      </c>
      <c r="J4" t="str">
        <f>IF(H4&lt;=0,"Paid",IF(I4=0,"Current",IF(I4&lt;=30,"1-30",IF(I4&lt;=60,"31-60",IF(I4&lt;=90,"61-90","90+")))))</f>
        <v>31-60</v>
      </c>
      <c r="K4" t="str">
        <f>IF(H4&lt;=0,"Paid",VLOOKUP(I4,Stages!$A$2:$B$6,2,TRUE))</f>
        <v>Final notice</v>
      </c>
    </row>
    <row r="5">
      <c r="A5" t="inlineStr">
        <is>
          <t>INV-2404</t>
        </is>
      </c>
      <c r="B5" t="inlineStr">
        <is>
          <t>Customer A</t>
        </is>
      </c>
      <c r="C5" s="2" t="n">
        <v>46314</v>
      </c>
      <c r="D5" t="n">
        <v>7</v>
      </c>
      <c r="E5" s="2">
        <f>C5+D5</f>
        <v>46321.0</v>
      </c>
      <c r="F5" s="5" t="n">
        <v>4740.85</v>
      </c>
      <c r="G5" s="5" t="n">
        <v>0</v>
      </c>
      <c r="H5" s="5">
        <f>F5-G5</f>
        <v>4740.85</v>
      </c>
      <c r="I5">
        <f>MAX(0,Report!$B$3-E5)</f>
        <v>5</v>
      </c>
      <c r="J5" t="str">
        <f>IF(H5&lt;=0,"Paid",IF(I5=0,"Current",IF(I5&lt;=30,"1-30",IF(I5&lt;=60,"31-60",IF(I5&lt;=90,"61-90","90+")))))</f>
        <v>1-30</v>
      </c>
      <c r="K5" t="str">
        <f>IF(H5&lt;=0,"Paid",VLOOKUP(I5,Stages!$A$2:$B$6,2,TRUE))</f>
        <v>Reminder 1</v>
      </c>
    </row>
    <row r="6">
      <c r="A6" t="inlineStr">
        <is>
          <t>INV-2405</t>
        </is>
      </c>
      <c r="B6" t="inlineStr">
        <is>
          <t>Customer B</t>
        </is>
      </c>
      <c r="C6" s="2" t="n">
        <v>46272</v>
      </c>
      <c r="D6" t="n">
        <v>7</v>
      </c>
      <c r="E6" s="2">
        <f>C6+D6</f>
        <v>46279.0</v>
      </c>
      <c r="F6" s="5" t="n">
        <v>1428.06</v>
      </c>
      <c r="G6" s="5" t="n">
        <v>714.03</v>
      </c>
      <c r="H6" s="5">
        <f>F6-G6</f>
        <v>714.03</v>
      </c>
      <c r="I6">
        <f>MAX(0,Report!$B$3-E6)</f>
        <v>47</v>
      </c>
      <c r="J6" t="str">
        <f>IF(H6&lt;=0,"Paid",IF(I6=0,"Current",IF(I6&lt;=30,"1-30",IF(I6&lt;=60,"31-60",IF(I6&lt;=90,"61-90","90+")))))</f>
        <v>31-60</v>
      </c>
      <c r="K6" t="str">
        <f>IF(H6&lt;=0,"Paid",VLOOKUP(I6,Stages!$A$2:$B$6,2,TRUE))</f>
        <v>Final notice</v>
      </c>
    </row>
    <row r="7">
      <c r="A7" t="inlineStr">
        <is>
          <t>INV-2406</t>
        </is>
      </c>
      <c r="B7" t="inlineStr">
        <is>
          <t>Customer B</t>
        </is>
      </c>
      <c r="C7" s="2" t="n">
        <v>46251</v>
      </c>
      <c r="D7" t="n">
        <v>7</v>
      </c>
      <c r="E7" s="2">
        <f>C7+D7</f>
        <v>46258.0</v>
      </c>
      <c r="F7" s="5" t="n">
        <v>3562.95</v>
      </c>
      <c r="G7" s="5" t="n">
        <v>3562.95</v>
      </c>
      <c r="H7" s="5">
        <f>F7-G7</f>
        <v>0</v>
      </c>
      <c r="I7">
        <f>MAX(0,Report!$B$3-E7)</f>
        <v>68</v>
      </c>
      <c r="J7" t="str">
        <f>IF(H7&lt;=0,"Paid",IF(I7=0,"Current",IF(I7&lt;=30,"1-30",IF(I7&lt;=60,"31-60",IF(I7&lt;=90,"61-90","90+")))))</f>
        <v>Paid</v>
      </c>
      <c r="K7" t="str">
        <f>IF(H7&lt;=0,"Paid",VLOOKUP(I7,Stages!$A$2:$B$6,2,TRUE))</f>
        <v>Paid</v>
      </c>
    </row>
    <row r="8">
      <c r="A8" t="inlineStr">
        <is>
          <t>INV-2407</t>
        </is>
      </c>
      <c r="B8" t="inlineStr">
        <is>
          <t>Customer C</t>
        </is>
      </c>
      <c r="C8" s="2" t="n">
        <v>46284</v>
      </c>
      <c r="D8" t="n">
        <v>7</v>
      </c>
      <c r="E8" s="2">
        <f>C8+D8</f>
        <v>46291.0</v>
      </c>
      <c r="F8" s="5" t="n">
        <v>4343.31</v>
      </c>
      <c r="G8" s="5" t="n">
        <v>0</v>
      </c>
      <c r="H8" s="5">
        <f>F8-G8</f>
        <v>4343.31</v>
      </c>
      <c r="I8">
        <f>MAX(0,Report!$B$3-E8)</f>
        <v>35</v>
      </c>
      <c r="J8" t="str">
        <f>IF(H8&lt;=0,"Paid",IF(I8=0,"Current",IF(I8&lt;=30,"1-30",IF(I8&lt;=60,"31-60",IF(I8&lt;=90,"61-90","90+")))))</f>
        <v>31-60</v>
      </c>
      <c r="K8" t="str">
        <f>IF(H8&lt;=0,"Paid",VLOOKUP(I8,Stages!$A$2:$B$6,2,TRUE))</f>
        <v>Final notice</v>
      </c>
    </row>
    <row r="9">
      <c r="A9" t="inlineStr">
        <is>
          <t>INV-2408</t>
        </is>
      </c>
      <c r="B9" t="inlineStr">
        <is>
          <t>Customer C</t>
        </is>
      </c>
      <c r="C9" s="2" t="n">
        <v>46259</v>
      </c>
      <c r="D9" t="n">
        <v>7</v>
      </c>
      <c r="E9" s="2">
        <f>C9+D9</f>
        <v>46266.0</v>
      </c>
      <c r="F9" s="5" t="n">
        <v>874.46</v>
      </c>
      <c r="G9" s="5" t="n">
        <v>0</v>
      </c>
      <c r="H9" s="5">
        <f>F9-G9</f>
        <v>874.46</v>
      </c>
      <c r="I9">
        <f>MAX(0,Report!$B$3-E9)</f>
        <v>60</v>
      </c>
      <c r="J9" t="str">
        <f>IF(H9&lt;=0,"Paid",IF(I9=0,"Current",IF(I9&lt;=30,"1-30",IF(I9&lt;=60,"31-60",IF(I9&lt;=90,"61-90","90+")))))</f>
        <v>31-60</v>
      </c>
      <c r="K9" t="str">
        <f>IF(H9&lt;=0,"Paid",VLOOKUP(I9,Stages!$A$2:$B$6,2,TRUE))</f>
        <v>Final notice</v>
      </c>
    </row>
    <row r="10">
      <c r="A10" t="inlineStr">
        <is>
          <t>INV-2409</t>
        </is>
      </c>
      <c r="B10" t="inlineStr">
        <is>
          <t>Customer C</t>
        </is>
      </c>
      <c r="C10" s="2" t="n">
        <v>46225</v>
      </c>
      <c r="D10" t="n">
        <v>7</v>
      </c>
      <c r="E10" s="2">
        <f>C10+D10</f>
        <v>46232.0</v>
      </c>
      <c r="F10" s="5" t="n">
        <v>2236.83</v>
      </c>
      <c r="G10" s="5" t="n">
        <v>0</v>
      </c>
      <c r="H10" s="5">
        <f>F10-G10</f>
        <v>2236.83</v>
      </c>
      <c r="I10">
        <f>MAX(0,Report!$B$3-E10)</f>
        <v>94</v>
      </c>
      <c r="J10" t="str">
        <f>IF(H10&lt;=0,"Paid",IF(I10=0,"Current",IF(I10&lt;=30,"1-30",IF(I10&lt;=60,"31-60",IF(I10&lt;=90,"61-90","90+")))))</f>
        <v>90+</v>
      </c>
      <c r="K10" t="str">
        <f>IF(H10&lt;=0,"Paid",VLOOKUP(I10,Stages!$A$2:$B$6,2,TRUE))</f>
        <v>Hold account</v>
      </c>
    </row>
    <row r="11">
      <c r="A11" t="inlineStr">
        <is>
          <t>INV-2410</t>
        </is>
      </c>
      <c r="B11" t="inlineStr">
        <is>
          <t>Customer C</t>
        </is>
      </c>
      <c r="C11" s="2" t="n">
        <v>46256</v>
      </c>
      <c r="D11" t="n">
        <v>30</v>
      </c>
      <c r="E11" s="2">
        <f>C11+D11</f>
        <v>46286.0</v>
      </c>
      <c r="F11" s="5" t="n">
        <v>1115.57</v>
      </c>
      <c r="G11" s="5" t="n">
        <v>1115.57</v>
      </c>
      <c r="H11" s="5">
        <f>F11-G11</f>
        <v>0</v>
      </c>
      <c r="I11">
        <f>MAX(0,Report!$B$3-E11)</f>
        <v>40</v>
      </c>
      <c r="J11" t="str">
        <f>IF(H11&lt;=0,"Paid",IF(I11=0,"Current",IF(I11&lt;=30,"1-30",IF(I11&lt;=60,"31-60",IF(I11&lt;=90,"61-90","90+")))))</f>
        <v>Paid</v>
      </c>
      <c r="K11" t="str">
        <f>IF(H11&lt;=0,"Paid",VLOOKUP(I11,Stages!$A$2:$B$6,2,TRUE))</f>
        <v>Paid</v>
      </c>
    </row>
    <row r="12">
      <c r="A12" t="inlineStr">
        <is>
          <t>INV-2411</t>
        </is>
      </c>
      <c r="B12" t="inlineStr">
        <is>
          <t>Customer C</t>
        </is>
      </c>
      <c r="C12" s="2" t="n">
        <v>46266</v>
      </c>
      <c r="D12" t="n">
        <v>30</v>
      </c>
      <c r="E12" s="2">
        <f>C12+D12</f>
        <v>46296.0</v>
      </c>
      <c r="F12" s="5" t="n">
        <v>4941.28</v>
      </c>
      <c r="G12" s="5" t="n">
        <v>0</v>
      </c>
      <c r="H12" s="5">
        <f>F12-G12</f>
        <v>4941.28</v>
      </c>
      <c r="I12">
        <f>MAX(0,Report!$B$3-E12)</f>
        <v>30</v>
      </c>
      <c r="J12" t="str">
        <f>IF(H12&lt;=0,"Paid",IF(I12=0,"Current",IF(I12&lt;=30,"1-30",IF(I12&lt;=60,"31-60",IF(I12&lt;=90,"61-90","90+")))))</f>
        <v>1-30</v>
      </c>
      <c r="K12" t="str">
        <f>IF(H12&lt;=0,"Paid",VLOOKUP(I12,Stages!$A$2:$B$6,2,TRUE))</f>
        <v>Reminder 2</v>
      </c>
    </row>
    <row r="13">
      <c r="A13" t="inlineStr">
        <is>
          <t>INV-2412</t>
        </is>
      </c>
      <c r="B13" t="inlineStr">
        <is>
          <t>Customer D</t>
        </is>
      </c>
      <c r="C13" s="2" t="n">
        <v>46240</v>
      </c>
      <c r="D13" t="n">
        <v>7</v>
      </c>
      <c r="E13" s="2">
        <f>C13+D13</f>
        <v>46247.0</v>
      </c>
      <c r="F13" s="5" t="n">
        <v>2560.75</v>
      </c>
      <c r="G13" s="5" t="n">
        <v>0</v>
      </c>
      <c r="H13" s="5">
        <f>F13-G13</f>
        <v>2560.75</v>
      </c>
      <c r="I13">
        <f>MAX(0,Report!$B$3-E13)</f>
        <v>79</v>
      </c>
      <c r="J13" t="str">
        <f>IF(H13&lt;=0,"Paid",IF(I13=0,"Current",IF(I13&lt;=30,"1-30",IF(I13&lt;=60,"31-60",IF(I13&lt;=90,"61-90","90+")))))</f>
        <v>61-90</v>
      </c>
      <c r="K13" t="str">
        <f>IF(H13&lt;=0,"Paid",VLOOKUP(I13,Stages!$A$2:$B$6,2,TRUE))</f>
        <v>Hold account</v>
      </c>
    </row>
    <row r="14">
      <c r="A14" t="inlineStr">
        <is>
          <t>INV-2413</t>
        </is>
      </c>
      <c r="B14" t="inlineStr">
        <is>
          <t>Customer D</t>
        </is>
      </c>
      <c r="C14" s="2" t="n">
        <v>46262</v>
      </c>
      <c r="D14" t="n">
        <v>14</v>
      </c>
      <c r="E14" s="2">
        <f>C14+D14</f>
        <v>46276.0</v>
      </c>
      <c r="F14" s="5" t="n">
        <v>3094.6</v>
      </c>
      <c r="G14" s="5" t="n">
        <v>0</v>
      </c>
      <c r="H14" s="5">
        <f>F14-G14</f>
        <v>3094.6</v>
      </c>
      <c r="I14">
        <f>MAX(0,Report!$B$3-E14)</f>
        <v>50</v>
      </c>
      <c r="J14" t="str">
        <f>IF(H14&lt;=0,"Paid",IF(I14=0,"Current",IF(I14&lt;=30,"1-30",IF(I14&lt;=60,"31-60",IF(I14&lt;=90,"61-90","90+")))))</f>
        <v>31-60</v>
      </c>
      <c r="K14" t="str">
        <f>IF(H14&lt;=0,"Paid",VLOOKUP(I14,Stages!$A$2:$B$6,2,TRUE))</f>
        <v>Final notice</v>
      </c>
    </row>
    <row r="15">
      <c r="A15" t="inlineStr">
        <is>
          <t>INV-2414</t>
        </is>
      </c>
      <c r="B15" t="inlineStr">
        <is>
          <t>Customer E</t>
        </is>
      </c>
      <c r="C15" s="2" t="n">
        <v>46258</v>
      </c>
      <c r="D15" t="n">
        <v>14</v>
      </c>
      <c r="E15" s="2">
        <f>C15+D15</f>
        <v>46272.0</v>
      </c>
      <c r="F15" s="5" t="n">
        <v>2289.12</v>
      </c>
      <c r="G15" s="5" t="n">
        <v>0</v>
      </c>
      <c r="H15" s="5">
        <f>F15-G15</f>
        <v>2289.12</v>
      </c>
      <c r="I15">
        <f>MAX(0,Report!$B$3-E15)</f>
        <v>54</v>
      </c>
      <c r="J15" t="str">
        <f>IF(H15&lt;=0,"Paid",IF(I15=0,"Current",IF(I15&lt;=30,"1-30",IF(I15&lt;=60,"31-60",IF(I15&lt;=90,"61-90","90+")))))</f>
        <v>31-60</v>
      </c>
      <c r="K15" t="str">
        <f>IF(H15&lt;=0,"Paid",VLOOKUP(I15,Stages!$A$2:$B$6,2,TRUE))</f>
        <v>Final notice</v>
      </c>
    </row>
    <row r="16">
      <c r="A16" t="inlineStr">
        <is>
          <t>INV-2415</t>
        </is>
      </c>
      <c r="B16" t="inlineStr">
        <is>
          <t>Customer E</t>
        </is>
      </c>
      <c r="C16" s="2" t="n">
        <v>46262</v>
      </c>
      <c r="D16" t="n">
        <v>14</v>
      </c>
      <c r="E16" s="2">
        <f>C16+D16</f>
        <v>46276.0</v>
      </c>
      <c r="F16" s="5" t="n">
        <v>4872.76</v>
      </c>
      <c r="G16" s="5" t="n">
        <v>4872.76</v>
      </c>
      <c r="H16" s="5">
        <f>F16-G16</f>
        <v>0</v>
      </c>
      <c r="I16">
        <f>MAX(0,Report!$B$3-E16)</f>
        <v>50</v>
      </c>
      <c r="J16" t="str">
        <f>IF(H16&lt;=0,"Paid",IF(I16=0,"Current",IF(I16&lt;=30,"1-30",IF(I16&lt;=60,"31-60",IF(I16&lt;=90,"61-90","90+")))))</f>
        <v>Paid</v>
      </c>
      <c r="K16" t="str">
        <f>IF(H16&lt;=0,"Paid",VLOOKUP(I16,Stages!$A$2:$B$6,2,TRUE))</f>
        <v>Paid</v>
      </c>
    </row>
    <row r="17">
      <c r="A17" t="inlineStr">
        <is>
          <t>INV-2416</t>
        </is>
      </c>
      <c r="B17" t="inlineStr">
        <is>
          <t>Customer E</t>
        </is>
      </c>
      <c r="C17" s="2" t="n">
        <v>46275</v>
      </c>
      <c r="D17" t="n">
        <v>30</v>
      </c>
      <c r="E17" s="2">
        <f>C17+D17</f>
        <v>46305.0</v>
      </c>
      <c r="F17" s="5" t="n">
        <v>3319.74</v>
      </c>
      <c r="G17" s="5" t="n">
        <v>0</v>
      </c>
      <c r="H17" s="5">
        <f>F17-G17</f>
        <v>3319.74</v>
      </c>
      <c r="I17">
        <f>MAX(0,Report!$B$3-E17)</f>
        <v>21</v>
      </c>
      <c r="J17" t="str">
        <f>IF(H17&lt;=0,"Paid",IF(I17=0,"Current",IF(I17&lt;=30,"1-30",IF(I17&lt;=60,"31-60",IF(I17&lt;=90,"61-90","90+")))))</f>
        <v>1-30</v>
      </c>
      <c r="K17" t="str">
        <f>IF(H17&lt;=0,"Paid",VLOOKUP(I17,Stages!$A$2:$B$6,2,TRUE))</f>
        <v>Reminder 2</v>
      </c>
    </row>
    <row r="18">
      <c r="A18" t="inlineStr">
        <is>
          <t>INV-2417</t>
        </is>
      </c>
      <c r="B18" t="inlineStr">
        <is>
          <t>Customer F</t>
        </is>
      </c>
      <c r="C18" s="2" t="n">
        <v>46276</v>
      </c>
      <c r="D18" t="n">
        <v>14</v>
      </c>
      <c r="E18" s="2">
        <f>C18+D18</f>
        <v>46290.0</v>
      </c>
      <c r="F18" s="5" t="n">
        <v>2779.84</v>
      </c>
      <c r="G18" s="5" t="n">
        <v>0</v>
      </c>
      <c r="H18" s="5">
        <f>F18-G18</f>
        <v>2779.84</v>
      </c>
      <c r="I18">
        <f>MAX(0,Report!$B$3-E18)</f>
        <v>36</v>
      </c>
      <c r="J18" t="str">
        <f>IF(H18&lt;=0,"Paid",IF(I18=0,"Current",IF(I18&lt;=30,"1-30",IF(I18&lt;=60,"31-60",IF(I18&lt;=90,"61-90","90+")))))</f>
        <v>31-60</v>
      </c>
      <c r="K18" t="str">
        <f>IF(H18&lt;=0,"Paid",VLOOKUP(I18,Stages!$A$2:$B$6,2,TRUE))</f>
        <v>Final notice</v>
      </c>
    </row>
    <row r="19">
      <c r="A19" t="inlineStr">
        <is>
          <t>INV-2418</t>
        </is>
      </c>
      <c r="B19" t="inlineStr">
        <is>
          <t>Customer F</t>
        </is>
      </c>
      <c r="C19" s="2" t="n">
        <v>46256</v>
      </c>
      <c r="D19" t="n">
        <v>14</v>
      </c>
      <c r="E19" s="2">
        <f>C19+D19</f>
        <v>46270.0</v>
      </c>
      <c r="F19" s="5" t="n">
        <v>282.71</v>
      </c>
      <c r="G19" s="5" t="n">
        <v>0</v>
      </c>
      <c r="H19" s="5">
        <f>F19-G19</f>
        <v>282.71</v>
      </c>
      <c r="I19">
        <f>MAX(0,Report!$B$3-E19)</f>
        <v>56</v>
      </c>
      <c r="J19" t="str">
        <f>IF(H19&lt;=0,"Paid",IF(I19=0,"Current",IF(I19&lt;=30,"1-30",IF(I19&lt;=60,"31-60",IF(I19&lt;=90,"61-90","90+")))))</f>
        <v>31-60</v>
      </c>
      <c r="K19" t="str">
        <f>IF(H19&lt;=0,"Paid",VLOOKUP(I19,Stages!$A$2:$B$6,2,TRUE))</f>
        <v>Final notice</v>
      </c>
    </row>
    <row r="20">
      <c r="A20" t="inlineStr">
        <is>
          <t>INV-2419</t>
        </is>
      </c>
      <c r="B20" t="inlineStr">
        <is>
          <t>Customer F</t>
        </is>
      </c>
      <c r="C20" s="2" t="n">
        <v>46225</v>
      </c>
      <c r="D20" t="n">
        <v>14</v>
      </c>
      <c r="E20" s="2">
        <f>C20+D20</f>
        <v>46239.0</v>
      </c>
      <c r="F20" s="5" t="n">
        <v>3002.55</v>
      </c>
      <c r="G20" s="5" t="n">
        <v>1501.28</v>
      </c>
      <c r="H20" s="5">
        <f>F20-G20</f>
        <v>1501.27</v>
      </c>
      <c r="I20">
        <f>MAX(0,Report!$B$3-E20)</f>
        <v>87</v>
      </c>
      <c r="J20" t="str">
        <f>IF(H20&lt;=0,"Paid",IF(I20=0,"Current",IF(I20&lt;=30,"1-30",IF(I20&lt;=60,"31-60",IF(I20&lt;=90,"61-90","90+")))))</f>
        <v>61-90</v>
      </c>
      <c r="K20" t="str">
        <f>IF(H20&lt;=0,"Paid",VLOOKUP(I20,Stages!$A$2:$B$6,2,TRUE))</f>
        <v>Hold account</v>
      </c>
    </row>
    <row r="21">
      <c r="A21" t="inlineStr">
        <is>
          <t>INV-2420</t>
        </is>
      </c>
      <c r="B21" t="inlineStr">
        <is>
          <t>Customer F</t>
        </is>
      </c>
      <c r="C21" s="2" t="n">
        <v>46231</v>
      </c>
      <c r="D21" t="n">
        <v>30</v>
      </c>
      <c r="E21" s="2">
        <f>C21+D21</f>
        <v>46261.0</v>
      </c>
      <c r="F21" s="5" t="n">
        <v>2849.11</v>
      </c>
      <c r="G21" s="5" t="n">
        <v>0</v>
      </c>
      <c r="H21" s="5">
        <f>F21-G21</f>
        <v>2849.11</v>
      </c>
      <c r="I21">
        <f>MAX(0,Report!$B$3-E21)</f>
        <v>65</v>
      </c>
      <c r="J21" t="str">
        <f>IF(H21&lt;=0,"Paid",IF(I21=0,"Current",IF(I21&lt;=30,"1-30",IF(I21&lt;=60,"31-60",IF(I21&lt;=90,"61-90","90+")))))</f>
        <v>61-90</v>
      </c>
      <c r="K21" t="str">
        <f>IF(H21&lt;=0,"Paid",VLOOKUP(I21,Stages!$A$2:$B$6,2,TRUE))</f>
        <v>Hold account</v>
      </c>
    </row>
    <row r="22">
      <c r="A22" t="inlineStr">
        <is>
          <t>INV-2421</t>
        </is>
      </c>
      <c r="B22" t="inlineStr">
        <is>
          <t>Customer F</t>
        </is>
      </c>
      <c r="C22" s="2" t="n">
        <v>46305</v>
      </c>
      <c r="D22" t="n">
        <v>30</v>
      </c>
      <c r="E22" s="2">
        <f>C22+D22</f>
        <v>46335.0</v>
      </c>
      <c r="F22" s="5" t="n">
        <v>2672.37</v>
      </c>
      <c r="G22" s="5" t="n">
        <v>0</v>
      </c>
      <c r="H22" s="5">
        <f>F22-G22</f>
        <v>2672.37</v>
      </c>
      <c r="I22">
        <f>MAX(0,Report!$B$3-E22)</f>
        <v>0</v>
      </c>
      <c r="J22" t="str">
        <f>IF(H22&lt;=0,"Paid",IF(I22=0,"Current",IF(I22&lt;=30,"1-30",IF(I22&lt;=60,"31-60",IF(I22&lt;=90,"61-90","90+")))))</f>
        <v>Current</v>
      </c>
      <c r="K22" t="str">
        <f>IF(H22&lt;=0,"Paid",VLOOKUP(I22,Stages!$A$2:$B$6,2,TRUE))</f>
        <v>Current</v>
      </c>
    </row>
    <row r="23">
      <c r="A23" t="inlineStr">
        <is>
          <t>INV-2422</t>
        </is>
      </c>
      <c r="B23" t="inlineStr">
        <is>
          <t>Customer G</t>
        </is>
      </c>
      <c r="C23" s="2" t="n">
        <v>46218</v>
      </c>
      <c r="D23" t="n">
        <v>30</v>
      </c>
      <c r="E23" s="2">
        <f>C23+D23</f>
        <v>46248.0</v>
      </c>
      <c r="F23" s="5" t="n">
        <v>875.72</v>
      </c>
      <c r="G23" s="5" t="n">
        <v>875.72</v>
      </c>
      <c r="H23" s="5">
        <f>F23-G23</f>
        <v>0</v>
      </c>
      <c r="I23">
        <f>MAX(0,Report!$B$3-E23)</f>
        <v>78</v>
      </c>
      <c r="J23" t="str">
        <f>IF(H23&lt;=0,"Paid",IF(I23=0,"Current",IF(I23&lt;=30,"1-30",IF(I23&lt;=60,"31-60",IF(I23&lt;=90,"61-90","90+")))))</f>
        <v>Paid</v>
      </c>
      <c r="K23" t="str">
        <f>IF(H23&lt;=0,"Paid",VLOOKUP(I23,Stages!$A$2:$B$6,2,TRUE))</f>
        <v>Paid</v>
      </c>
    </row>
    <row r="24">
      <c r="A24" t="inlineStr">
        <is>
          <t>INV-2423</t>
        </is>
      </c>
      <c r="B24" t="inlineStr">
        <is>
          <t>Customer G</t>
        </is>
      </c>
      <c r="C24" s="2" t="n">
        <v>46314</v>
      </c>
      <c r="D24" t="n">
        <v>30</v>
      </c>
      <c r="E24" s="2">
        <f>C24+D24</f>
        <v>46344.0</v>
      </c>
      <c r="F24" s="5" t="n">
        <v>4773.93</v>
      </c>
      <c r="G24" s="5" t="n">
        <v>0</v>
      </c>
      <c r="H24" s="5">
        <f>F24-G24</f>
        <v>4773.93</v>
      </c>
      <c r="I24">
        <f>MAX(0,Report!$B$3-E24)</f>
        <v>0</v>
      </c>
      <c r="J24" t="str">
        <f>IF(H24&lt;=0,"Paid",IF(I24=0,"Current",IF(I24&lt;=30,"1-30",IF(I24&lt;=60,"31-60",IF(I24&lt;=90,"61-90","90+")))))</f>
        <v>Current</v>
      </c>
      <c r="K24" t="str">
        <f>IF(H24&lt;=0,"Paid",VLOOKUP(I24,Stages!$A$2:$B$6,2,TRUE))</f>
        <v>Current</v>
      </c>
    </row>
    <row r="25">
      <c r="A25" t="inlineStr">
        <is>
          <t>INV-2424</t>
        </is>
      </c>
      <c r="B25" t="inlineStr">
        <is>
          <t>Customer G</t>
        </is>
      </c>
      <c r="C25" s="2" t="n">
        <v>46271</v>
      </c>
      <c r="D25" t="n">
        <v>30</v>
      </c>
      <c r="E25" s="2">
        <f>C25+D25</f>
        <v>46301.0</v>
      </c>
      <c r="F25" s="5" t="n">
        <v>5076.08</v>
      </c>
      <c r="G25" s="5" t="n">
        <v>0</v>
      </c>
      <c r="H25" s="5">
        <f>F25-G25</f>
        <v>5076.08</v>
      </c>
      <c r="I25">
        <f>MAX(0,Report!$B$3-E25)</f>
        <v>25</v>
      </c>
      <c r="J25" t="str">
        <f>IF(H25&lt;=0,"Paid",IF(I25=0,"Current",IF(I25&lt;=30,"1-30",IF(I25&lt;=60,"31-60",IF(I25&lt;=90,"61-90","90+")))))</f>
        <v>1-30</v>
      </c>
      <c r="K25" t="str">
        <f>IF(H25&lt;=0,"Paid",VLOOKUP(I25,Stages!$A$2:$B$6,2,TRUE))</f>
        <v>Reminder 2</v>
      </c>
    </row>
    <row r="26">
      <c r="A26" t="inlineStr">
        <is>
          <t>INV-2425</t>
        </is>
      </c>
      <c r="B26" t="inlineStr">
        <is>
          <t>Customer G</t>
        </is>
      </c>
      <c r="C26" s="2" t="n">
        <v>46269</v>
      </c>
      <c r="D26" t="n">
        <v>7</v>
      </c>
      <c r="E26" s="2">
        <f>C26+D26</f>
        <v>46276.0</v>
      </c>
      <c r="F26" s="5" t="n">
        <v>2091.02</v>
      </c>
      <c r="G26" s="5" t="n">
        <v>0</v>
      </c>
      <c r="H26" s="5">
        <f>F26-G26</f>
        <v>2091.02</v>
      </c>
      <c r="I26">
        <f>MAX(0,Report!$B$3-E26)</f>
        <v>50</v>
      </c>
      <c r="J26" t="str">
        <f>IF(H26&lt;=0,"Paid",IF(I26=0,"Current",IF(I26&lt;=30,"1-30",IF(I26&lt;=60,"31-60",IF(I26&lt;=90,"61-90","90+")))))</f>
        <v>31-60</v>
      </c>
      <c r="K26" t="str">
        <f>IF(H26&lt;=0,"Paid",VLOOKUP(I26,Stages!$A$2:$B$6,2,TRUE))</f>
        <v>Final notice</v>
      </c>
    </row>
    <row r="27">
      <c r="A27" t="inlineStr">
        <is>
          <t>INV-2426</t>
        </is>
      </c>
      <c r="B27" t="inlineStr">
        <is>
          <t>Customer G</t>
        </is>
      </c>
      <c r="C27" s="2" t="n">
        <v>46225</v>
      </c>
      <c r="D27" t="n">
        <v>30</v>
      </c>
      <c r="E27" s="2">
        <f>C27+D27</f>
        <v>46255.0</v>
      </c>
      <c r="F27" s="5" t="n">
        <v>249.78</v>
      </c>
      <c r="G27" s="5" t="n">
        <v>0</v>
      </c>
      <c r="H27" s="5">
        <f>F27-G27</f>
        <v>249.78</v>
      </c>
      <c r="I27">
        <f>MAX(0,Report!$B$3-E27)</f>
        <v>71</v>
      </c>
      <c r="J27" t="str">
        <f>IF(H27&lt;=0,"Paid",IF(I27=0,"Current",IF(I27&lt;=30,"1-30",IF(I27&lt;=60,"31-60",IF(I27&lt;=90,"61-90","90+")))))</f>
        <v>61-90</v>
      </c>
      <c r="K27" t="str">
        <f>IF(H27&lt;=0,"Paid",VLOOKUP(I27,Stages!$A$2:$B$6,2,TRUE))</f>
        <v>Hold account</v>
      </c>
    </row>
    <row r="28">
      <c r="A28" t="inlineStr">
        <is>
          <t>INV-2427</t>
        </is>
      </c>
      <c r="B28" t="inlineStr">
        <is>
          <t>Customer H</t>
        </is>
      </c>
      <c r="C28" s="2" t="n">
        <v>46262</v>
      </c>
      <c r="D28" t="n">
        <v>14</v>
      </c>
      <c r="E28" s="2">
        <f>C28+D28</f>
        <v>46276.0</v>
      </c>
      <c r="F28" s="5" t="n">
        <v>3445.11</v>
      </c>
      <c r="G28" s="5" t="n">
        <v>1722.56</v>
      </c>
      <c r="H28" s="5">
        <f>F28-G28</f>
        <v>1722.55</v>
      </c>
      <c r="I28">
        <f>MAX(0,Report!$B$3-E28)</f>
        <v>50</v>
      </c>
      <c r="J28" t="str">
        <f>IF(H28&lt;=0,"Paid",IF(I28=0,"Current",IF(I28&lt;=30,"1-30",IF(I28&lt;=60,"31-60",IF(I28&lt;=90,"61-90","90+")))))</f>
        <v>31-60</v>
      </c>
      <c r="K28" t="str">
        <f>IF(H28&lt;=0,"Paid",VLOOKUP(I28,Stages!$A$2:$B$6,2,TRUE))</f>
        <v>Final notice</v>
      </c>
    </row>
    <row r="29">
      <c r="A29" t="inlineStr">
        <is>
          <t>INV-2428</t>
        </is>
      </c>
      <c r="B29" t="inlineStr">
        <is>
          <t>Customer H</t>
        </is>
      </c>
      <c r="C29" s="2" t="n">
        <v>46226</v>
      </c>
      <c r="D29" t="n">
        <v>14</v>
      </c>
      <c r="E29" s="2">
        <f>C29+D29</f>
        <v>46240.0</v>
      </c>
      <c r="F29" s="5" t="n">
        <v>3062.15</v>
      </c>
      <c r="G29" s="5" t="n">
        <v>0</v>
      </c>
      <c r="H29" s="5">
        <f>F29-G29</f>
        <v>3062.15</v>
      </c>
      <c r="I29">
        <f>MAX(0,Report!$B$3-E29)</f>
        <v>86</v>
      </c>
      <c r="J29" t="str">
        <f>IF(H29&lt;=0,"Paid",IF(I29=0,"Current",IF(I29&lt;=30,"1-30",IF(I29&lt;=60,"31-60",IF(I29&lt;=90,"61-90","90+")))))</f>
        <v>61-90</v>
      </c>
      <c r="K29" t="str">
        <f>IF(H29&lt;=0,"Paid",VLOOKUP(I29,Stages!$A$2:$B$6,2,TRUE))</f>
        <v>Hold account</v>
      </c>
    </row>
    <row r="30">
      <c r="A30" t="inlineStr">
        <is>
          <t>INV-2429</t>
        </is>
      </c>
      <c r="B30" t="inlineStr">
        <is>
          <t>Customer I</t>
        </is>
      </c>
      <c r="C30" s="2" t="n">
        <v>46281</v>
      </c>
      <c r="D30" t="n">
        <v>14</v>
      </c>
      <c r="E30" s="2">
        <f>C30+D30</f>
        <v>46295.0</v>
      </c>
      <c r="F30" s="5" t="n">
        <v>2139.99</v>
      </c>
      <c r="G30" s="5" t="n">
        <v>0</v>
      </c>
      <c r="H30" s="5">
        <f>F30-G30</f>
        <v>2139.99</v>
      </c>
      <c r="I30">
        <f>MAX(0,Report!$B$3-E30)</f>
        <v>31</v>
      </c>
      <c r="J30" t="str">
        <f>IF(H30&lt;=0,"Paid",IF(I30=0,"Current",IF(I30&lt;=30,"1-30",IF(I30&lt;=60,"31-60",IF(I30&lt;=90,"61-90","90+")))))</f>
        <v>31-60</v>
      </c>
      <c r="K30" t="str">
        <f>IF(H30&lt;=0,"Paid",VLOOKUP(I30,Stages!$A$2:$B$6,2,TRUE))</f>
        <v>Final notice</v>
      </c>
    </row>
    <row r="31">
      <c r="A31" t="inlineStr">
        <is>
          <t>INV-2430</t>
        </is>
      </c>
      <c r="B31" t="inlineStr">
        <is>
          <t>Customer I</t>
        </is>
      </c>
      <c r="C31" s="2" t="n">
        <v>46262</v>
      </c>
      <c r="D31" t="n">
        <v>30</v>
      </c>
      <c r="E31" s="2">
        <f>C31+D31</f>
        <v>46292.0</v>
      </c>
      <c r="F31" s="5" t="n">
        <v>655.1</v>
      </c>
      <c r="G31" s="5" t="n">
        <v>0</v>
      </c>
      <c r="H31" s="5">
        <f>F31-G31</f>
        <v>655.1</v>
      </c>
      <c r="I31">
        <f>MAX(0,Report!$B$3-E31)</f>
        <v>34</v>
      </c>
      <c r="J31" t="str">
        <f>IF(H31&lt;=0,"Paid",IF(I31=0,"Current",IF(I31&lt;=30,"1-30",IF(I31&lt;=60,"31-60",IF(I31&lt;=90,"61-90","90+")))))</f>
        <v>31-60</v>
      </c>
      <c r="K31" t="str">
        <f>IF(H31&lt;=0,"Paid",VLOOKUP(I31,Stages!$A$2:$B$6,2,TRUE))</f>
        <v>Final notice</v>
      </c>
    </row>
    <row r="32">
      <c r="A32" t="inlineStr">
        <is>
          <t>INV-2431</t>
        </is>
      </c>
      <c r="B32" t="inlineStr">
        <is>
          <t>Customer I</t>
        </is>
      </c>
      <c r="C32" s="2" t="n">
        <v>46301</v>
      </c>
      <c r="D32" t="n">
        <v>7</v>
      </c>
      <c r="E32" s="2">
        <f>C32+D32</f>
        <v>46308.0</v>
      </c>
      <c r="F32" s="5" t="n">
        <v>3704.75</v>
      </c>
      <c r="G32" s="5" t="n">
        <v>0</v>
      </c>
      <c r="H32" s="5">
        <f>F32-G32</f>
        <v>3704.75</v>
      </c>
      <c r="I32">
        <f>MAX(0,Report!$B$3-E32)</f>
        <v>18</v>
      </c>
      <c r="J32" t="str">
        <f>IF(H32&lt;=0,"Paid",IF(I32=0,"Current",IF(I32&lt;=30,"1-30",IF(I32&lt;=60,"31-60",IF(I32&lt;=90,"61-90","90+")))))</f>
        <v>1-30</v>
      </c>
      <c r="K32" t="str">
        <f>IF(H32&lt;=0,"Paid",VLOOKUP(I32,Stages!$A$2:$B$6,2,TRUE))</f>
        <v>Reminder 2</v>
      </c>
    </row>
    <row r="33">
      <c r="A33" t="inlineStr">
        <is>
          <t>INV-2432</t>
        </is>
      </c>
      <c r="B33" t="inlineStr">
        <is>
          <t>Customer J</t>
        </is>
      </c>
      <c r="C33" s="2" t="n">
        <v>46226</v>
      </c>
      <c r="D33" t="n">
        <v>30</v>
      </c>
      <c r="E33" s="2">
        <f>C33+D33</f>
        <v>46256.0</v>
      </c>
      <c r="F33" s="5" t="n">
        <v>2051.31</v>
      </c>
      <c r="G33" s="5" t="n">
        <v>0</v>
      </c>
      <c r="H33" s="5">
        <f>F33-G33</f>
        <v>2051.31</v>
      </c>
      <c r="I33">
        <f>MAX(0,Report!$B$3-E33)</f>
        <v>70</v>
      </c>
      <c r="J33" t="str">
        <f>IF(H33&lt;=0,"Paid",IF(I33=0,"Current",IF(I33&lt;=30,"1-30",IF(I33&lt;=60,"31-60",IF(I33&lt;=90,"61-90","90+")))))</f>
        <v>61-90</v>
      </c>
      <c r="K33" t="str">
        <f>IF(H33&lt;=0,"Paid",VLOOKUP(I33,Stages!$A$2:$B$6,2,TRUE))</f>
        <v>Hold account</v>
      </c>
    </row>
    <row r="34">
      <c r="A34" t="inlineStr">
        <is>
          <t>INV-2433</t>
        </is>
      </c>
      <c r="B34" t="inlineStr">
        <is>
          <t>Customer J</t>
        </is>
      </c>
      <c r="C34" s="2" t="n">
        <v>46247</v>
      </c>
      <c r="D34" t="n">
        <v>14</v>
      </c>
      <c r="E34" s="2">
        <f>C34+D34</f>
        <v>46261.0</v>
      </c>
      <c r="F34" s="5" t="n">
        <v>931.3</v>
      </c>
      <c r="G34" s="5" t="n">
        <v>0</v>
      </c>
      <c r="H34" s="5">
        <f>F34-G34</f>
        <v>931.3</v>
      </c>
      <c r="I34">
        <f>MAX(0,Report!$B$3-E34)</f>
        <v>65</v>
      </c>
      <c r="J34" t="str">
        <f>IF(H34&lt;=0,"Paid",IF(I34=0,"Current",IF(I34&lt;=30,"1-30",IF(I34&lt;=60,"31-60",IF(I34&lt;=90,"61-90","90+")))))</f>
        <v>61-90</v>
      </c>
      <c r="K34" t="str">
        <f>IF(H34&lt;=0,"Paid",VLOOKUP(I34,Stages!$A$2:$B$6,2,TRUE))</f>
        <v>Hold account</v>
      </c>
    </row>
    <row r="35">
      <c r="A35" t="inlineStr">
        <is>
          <t>INV-2434</t>
        </is>
      </c>
      <c r="B35" t="inlineStr">
        <is>
          <t>Customer J</t>
        </is>
      </c>
      <c r="C35" s="2" t="n">
        <v>46234</v>
      </c>
      <c r="D35" t="n">
        <v>30</v>
      </c>
      <c r="E35" s="2">
        <f>C35+D35</f>
        <v>46264.0</v>
      </c>
      <c r="F35" s="5" t="n">
        <v>3180.29</v>
      </c>
      <c r="G35" s="5" t="n">
        <v>0</v>
      </c>
      <c r="H35" s="5">
        <f>F35-G35</f>
        <v>3180.29</v>
      </c>
      <c r="I35">
        <f>MAX(0,Report!$B$3-E35)</f>
        <v>62</v>
      </c>
      <c r="J35" t="str">
        <f>IF(H35&lt;=0,"Paid",IF(I35=0,"Current",IF(I35&lt;=30,"1-30",IF(I35&lt;=60,"31-60",IF(I35&lt;=90,"61-90","90+")))))</f>
        <v>61-90</v>
      </c>
      <c r="K35" t="str">
        <f>IF(H35&lt;=0,"Paid",VLOOKUP(I35,Stages!$A$2:$B$6,2,TRUE))</f>
        <v>Hold account</v>
      </c>
    </row>
    <row r="36">
      <c r="A36" t="inlineStr">
        <is>
          <t>INV-2435</t>
        </is>
      </c>
      <c r="B36" t="inlineStr">
        <is>
          <t>Customer K</t>
        </is>
      </c>
      <c r="C36" s="2" t="n">
        <v>46308</v>
      </c>
      <c r="D36" t="n">
        <v>30</v>
      </c>
      <c r="E36" s="2">
        <f>C36+D36</f>
        <v>46338.0</v>
      </c>
      <c r="F36" s="5" t="n">
        <v>4809.44</v>
      </c>
      <c r="G36" s="5" t="n">
        <v>4809.44</v>
      </c>
      <c r="H36" s="5">
        <f>F36-G36</f>
        <v>0</v>
      </c>
      <c r="I36">
        <f>MAX(0,Report!$B$3-E36)</f>
        <v>0</v>
      </c>
      <c r="J36" t="str">
        <f>IF(H36&lt;=0,"Paid",IF(I36=0,"Current",IF(I36&lt;=30,"1-30",IF(I36&lt;=60,"31-60",IF(I36&lt;=90,"61-90","90+")))))</f>
        <v>Paid</v>
      </c>
      <c r="K36" t="str">
        <f>IF(H36&lt;=0,"Paid",VLOOKUP(I36,Stages!$A$2:$B$6,2,TRUE))</f>
        <v>Paid</v>
      </c>
    </row>
    <row r="37">
      <c r="A37" t="inlineStr">
        <is>
          <t>INV-2436</t>
        </is>
      </c>
      <c r="B37" t="inlineStr">
        <is>
          <t>Customer K</t>
        </is>
      </c>
      <c r="C37" s="2" t="n">
        <v>46305</v>
      </c>
      <c r="D37" t="n">
        <v>7</v>
      </c>
      <c r="E37" s="2">
        <f>C37+D37</f>
        <v>46312.0</v>
      </c>
      <c r="F37" s="5" t="n">
        <v>1006.48</v>
      </c>
      <c r="G37" s="5" t="n">
        <v>0</v>
      </c>
      <c r="H37" s="5">
        <f>F37-G37</f>
        <v>1006.48</v>
      </c>
      <c r="I37">
        <f>MAX(0,Report!$B$3-E37)</f>
        <v>14</v>
      </c>
      <c r="J37" t="str">
        <f>IF(H37&lt;=0,"Paid",IF(I37=0,"Current",IF(I37&lt;=30,"1-30",IF(I37&lt;=60,"31-60",IF(I37&lt;=90,"61-90","90+")))))</f>
        <v>1-30</v>
      </c>
      <c r="K37" t="str">
        <f>IF(H37&lt;=0,"Paid",VLOOKUP(I37,Stages!$A$2:$B$6,2,TRUE))</f>
        <v>Reminder 1</v>
      </c>
    </row>
    <row r="38">
      <c r="A38" t="inlineStr">
        <is>
          <t>INV-2437</t>
        </is>
      </c>
      <c r="B38" t="inlineStr">
        <is>
          <t>Customer K</t>
        </is>
      </c>
      <c r="C38" s="2" t="n">
        <v>46287</v>
      </c>
      <c r="D38" t="n">
        <v>7</v>
      </c>
      <c r="E38" s="2">
        <f>C38+D38</f>
        <v>46294.0</v>
      </c>
      <c r="F38" s="5" t="n">
        <v>3790.51</v>
      </c>
      <c r="G38" s="5" t="n">
        <v>0</v>
      </c>
      <c r="H38" s="5">
        <f>F38-G38</f>
        <v>3790.51</v>
      </c>
      <c r="I38">
        <f>MAX(0,Report!$B$3-E38)</f>
        <v>32</v>
      </c>
      <c r="J38" t="str">
        <f>IF(H38&lt;=0,"Paid",IF(I38=0,"Current",IF(I38&lt;=30,"1-30",IF(I38&lt;=60,"31-60",IF(I38&lt;=90,"61-90","90+")))))</f>
        <v>31-60</v>
      </c>
      <c r="K38" t="str">
        <f>IF(H38&lt;=0,"Paid",VLOOKUP(I38,Stages!$A$2:$B$6,2,TRUE))</f>
        <v>Final notice</v>
      </c>
    </row>
    <row r="39">
      <c r="A39" t="inlineStr">
        <is>
          <t>INV-2438</t>
        </is>
      </c>
      <c r="B39" t="inlineStr">
        <is>
          <t>Customer K</t>
        </is>
      </c>
      <c r="C39" s="2" t="n">
        <v>46323</v>
      </c>
      <c r="D39" t="n">
        <v>14</v>
      </c>
      <c r="E39" s="2">
        <f>C39+D39</f>
        <v>46337.0</v>
      </c>
      <c r="F39" s="5" t="n">
        <v>4368.63</v>
      </c>
      <c r="G39" s="5" t="n">
        <v>1310.59</v>
      </c>
      <c r="H39" s="5">
        <f>F39-G39</f>
        <v>3058.04</v>
      </c>
      <c r="I39">
        <f>MAX(0,Report!$B$3-E39)</f>
        <v>0</v>
      </c>
      <c r="J39" t="str">
        <f>IF(H39&lt;=0,"Paid",IF(I39=0,"Current",IF(I39&lt;=30,"1-30",IF(I39&lt;=60,"31-60",IF(I39&lt;=90,"61-90","90+")))))</f>
        <v>Current</v>
      </c>
      <c r="K39" t="str">
        <f>IF(H39&lt;=0,"Paid",VLOOKUP(I39,Stages!$A$2:$B$6,2,TRUE))</f>
        <v>Current</v>
      </c>
    </row>
    <row r="40">
      <c r="A40" t="inlineStr">
        <is>
          <t>INV-2439</t>
        </is>
      </c>
      <c r="B40" t="inlineStr">
        <is>
          <t>Customer K</t>
        </is>
      </c>
      <c r="C40" s="2" t="n">
        <v>46289</v>
      </c>
      <c r="D40" t="n">
        <v>7</v>
      </c>
      <c r="E40" s="2">
        <f>C40+D40</f>
        <v>46296.0</v>
      </c>
      <c r="F40" s="5" t="n">
        <v>2278.66</v>
      </c>
      <c r="G40" s="5" t="n">
        <v>2278.66</v>
      </c>
      <c r="H40" s="5">
        <f>F40-G40</f>
        <v>0</v>
      </c>
      <c r="I40">
        <f>MAX(0,Report!$B$3-E40)</f>
        <v>30</v>
      </c>
      <c r="J40" t="str">
        <f>IF(H40&lt;=0,"Paid",IF(I40=0,"Current",IF(I40&lt;=30,"1-30",IF(I40&lt;=60,"31-60",IF(I40&lt;=90,"61-90","90+")))))</f>
        <v>Paid</v>
      </c>
      <c r="K40" t="str">
        <f>IF(H40&lt;=0,"Paid",VLOOKUP(I40,Stages!$A$2:$B$6,2,TRUE))</f>
        <v>Paid</v>
      </c>
    </row>
    <row r="41">
      <c r="A41" t="inlineStr">
        <is>
          <t>INV-2440</t>
        </is>
      </c>
      <c r="B41" t="inlineStr">
        <is>
          <t>Customer L</t>
        </is>
      </c>
      <c r="C41" s="2" t="n">
        <v>46263</v>
      </c>
      <c r="D41" t="n">
        <v>7</v>
      </c>
      <c r="E41" s="2">
        <f>C41+D41</f>
        <v>46270.0</v>
      </c>
      <c r="F41" s="5" t="n">
        <v>1377.42</v>
      </c>
      <c r="G41" s="5" t="n">
        <v>1377.42</v>
      </c>
      <c r="H41" s="5">
        <f>F41-G41</f>
        <v>0</v>
      </c>
      <c r="I41">
        <f>MAX(0,Report!$B$3-E41)</f>
        <v>56</v>
      </c>
      <c r="J41" t="str">
        <f>IF(H41&lt;=0,"Paid",IF(I41=0,"Current",IF(I41&lt;=30,"1-30",IF(I41&lt;=60,"31-60",IF(I41&lt;=90,"61-90","90+")))))</f>
        <v>Paid</v>
      </c>
      <c r="K41" t="str">
        <f>IF(H41&lt;=0,"Paid",VLOOKUP(I41,Stages!$A$2:$B$6,2,TRUE))</f>
        <v>Paid</v>
      </c>
    </row>
    <row r="42">
      <c r="A42" t="inlineStr">
        <is>
          <t>INV-2441</t>
        </is>
      </c>
      <c r="B42" t="inlineStr">
        <is>
          <t>Customer L</t>
        </is>
      </c>
      <c r="C42" s="2" t="n">
        <v>46214</v>
      </c>
      <c r="D42" t="n">
        <v>7</v>
      </c>
      <c r="E42" s="2">
        <f>C42+D42</f>
        <v>46221.0</v>
      </c>
      <c r="F42" s="5" t="n">
        <v>3133.88</v>
      </c>
      <c r="G42" s="5" t="n">
        <v>0</v>
      </c>
      <c r="H42" s="5">
        <f>F42-G42</f>
        <v>3133.88</v>
      </c>
      <c r="I42">
        <f>MAX(0,Report!$B$3-E42)</f>
        <v>105</v>
      </c>
      <c r="J42" t="str">
        <f>IF(H42&lt;=0,"Paid",IF(I42=0,"Current",IF(I42&lt;=30,"1-30",IF(I42&lt;=60,"31-60",IF(I42&lt;=90,"61-90","90+")))))</f>
        <v>90+</v>
      </c>
      <c r="K42" t="str">
        <f>IF(H42&lt;=0,"Paid",VLOOKUP(I42,Stages!$A$2:$B$6,2,TRUE))</f>
        <v>Hold account</v>
      </c>
    </row>
  </sheetData>
  <conditionalFormatting sqref="A2:K42">
    <cfRule type="expression" priority="1" dxfId="0">
      <formula>$K2="Hold account"</formula>
    </cfRule>
    <cfRule type="expression" priority="2" dxfId="1">
      <formula>$K2="Final notice"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28" customWidth="1" min="3" max="3"/>
    <col width="44" customWidth="1" min="4" max="4"/>
    <col width="12" customWidth="1" min="5" max="5"/>
    <col width="12" customWidth="1" min="6" max="6"/>
    <col width="16" customWidth="1" min="7" max="7"/>
    <col width="12" customWidth="1" min="8" max="8"/>
    <col width="12" customWidth="1" min="9" max="9"/>
    <col width="10" customWidth="1" min="10" max="10"/>
    <col width="14" customWidth="1" min="11" max="11"/>
  </cols>
  <sheetData>
    <row r="1">
      <c r="A1" s="4" t="inlineStr">
        <is>
          <t>Days overdue from</t>
        </is>
      </c>
      <c r="B1" s="4" t="inlineStr">
        <is>
          <t>Stage</t>
        </is>
      </c>
      <c r="C1" s="4" t="inlineStr">
        <is>
          <t>Action</t>
        </is>
      </c>
      <c r="D1" s="4" t="inlineStr">
        <is>
          <t>Template</t>
        </is>
      </c>
    </row>
    <row r="2">
      <c r="A2" t="n">
        <v>0</v>
      </c>
      <c r="B2" t="inlineStr">
        <is>
          <t>Current</t>
        </is>
      </c>
      <c r="C2" t="inlineStr">
        <is>
          <t>None</t>
        </is>
      </c>
      <c r="D2" t="inlineStr">
        <is>
          <t>-</t>
        </is>
      </c>
    </row>
    <row r="3">
      <c r="A3" t="n">
        <v>1</v>
      </c>
      <c r="B3" t="inlineStr">
        <is>
          <t>Reminder 1</t>
        </is>
      </c>
      <c r="C3" t="inlineStr">
        <is>
          <t>Friendly email</t>
        </is>
      </c>
      <c r="D3" t="inlineStr">
        <is>
          <t>Your invoice {inv} was due on {due}.</t>
        </is>
      </c>
    </row>
    <row r="4">
      <c r="A4" t="n">
        <v>15</v>
      </c>
      <c r="B4" t="inlineStr">
        <is>
          <t>Reminder 2</t>
        </is>
      </c>
      <c r="C4" t="inlineStr">
        <is>
          <t>Email + SMS</t>
        </is>
      </c>
      <c r="D4" t="inlineStr">
        <is>
          <t>Invoice {inv} is now 15+ days overdue.</t>
        </is>
      </c>
    </row>
    <row r="5">
      <c r="A5" t="n">
        <v>31</v>
      </c>
      <c r="B5" t="inlineStr">
        <is>
          <t>Final notice</t>
        </is>
      </c>
      <c r="C5" t="inlineStr">
        <is>
          <t>Phone call, then letter</t>
        </is>
      </c>
      <c r="D5" t="inlineStr">
        <is>
          <t>Final notice for invoice {inv}.</t>
        </is>
      </c>
    </row>
    <row r="6">
      <c r="A6" t="n">
        <v>61</v>
      </c>
      <c r="B6" t="inlineStr">
        <is>
          <t>Hold account</t>
        </is>
      </c>
      <c r="C6" t="inlineStr">
        <is>
          <t>Stop new work; owner review</t>
        </is>
      </c>
      <c r="D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2026-10-27T08:41:53Z</dcterms:created>
  <dcterms:modified xmlns:dcterms="http://purl.org/dc/terms/" xmlns:xsi="http://www.w3.org/2001/XMLSchema-instance" xsi:type="dcterms:W3CDTF">2026-10-27T08:41:53Z</dcterms:modified>
</cp:coreProperties>
</file>