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Checks" sheetId="3" state="visible" r:id="rId3"/>
    <sheet xmlns:r="http://schemas.openxmlformats.org/officeDocument/2006/relationships" name="Leads" sheetId="4" state="visible" r:id="rId4"/>
    <sheet xmlns:r="http://schemas.openxmlformats.org/officeDocument/2006/relationships" name="Lists" sheetId="5" state="visible" r:id="rId5"/>
  </sheets>
  <definedNames>
    <definedName name="_xlnm.Print_Titles" localSheetId="3">'Leads'!$1:$1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11">
    <font>
      <name val="Calibri"/>
      <family val="2"/>
      <color theme="1"/>
      <sz val="11"/>
      <scheme val="minor"/>
    </font>
    <font>
      <name val="Calibri"/>
      <b val="1"/>
      <color rgb="0012355B"/>
      <sz val="20"/>
    </font>
    <font>
      <name val="Calibri"/>
      <b val="1"/>
      <color rgb="00B4531A"/>
      <sz val="11"/>
    </font>
    <font>
      <name val="Calibri"/>
      <b val="1"/>
      <color rgb="0012355B"/>
    </font>
    <font>
      <name val="Calibri"/>
      <b val="1"/>
      <color rgb="00FFFFFF"/>
    </font>
    <font>
      <name val="Calibri"/>
      <sz val="10"/>
    </font>
    <font>
      <name val="Calibri"/>
      <i val="1"/>
      <color rgb="005D6D7A"/>
      <sz val="10"/>
    </font>
    <font>
      <name val="Calibri"/>
      <b val="1"/>
      <color rgb="005D6D7A"/>
      <sz val="9"/>
    </font>
    <font>
      <name val="Calibri"/>
      <b val="1"/>
      <color rgb="0012355B"/>
      <sz val="22"/>
    </font>
    <font>
      <name val="Calibri"/>
      <b val="1"/>
      <color rgb="0012355B"/>
      <sz val="13"/>
    </font>
    <font>
      <name val="Calibri"/>
      <b val="1"/>
    </font>
  </fonts>
  <fills count="5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EEF3F7"/>
      </patternFill>
    </fill>
    <fill>
      <patternFill patternType="solid">
        <fgColor rgb="00F7F9FB"/>
      </patternFill>
    </fill>
  </fills>
  <borders count="2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3" borderId="0" pivotButton="0" quotePrefix="0" xfId="0"/>
    <xf numFmtId="0" fontId="0" fillId="3" borderId="0" pivotButton="0" quotePrefix="0" xfId="0"/>
    <xf numFmtId="1" fontId="8" fillId="3" borderId="0" pivotButton="0" quotePrefix="0" xfId="0"/>
    <xf numFmtId="9" fontId="8" fillId="3" borderId="0" pivotButton="0" quotePrefix="0" xfId="0"/>
    <xf numFmtId="0" fontId="9" fillId="0" borderId="0" pivotButton="0" quotePrefix="0" xfId="0"/>
    <xf numFmtId="0" fontId="4" fillId="2" borderId="0" applyAlignment="1" pivotButton="0" quotePrefix="0" xfId="0">
      <alignment horizontal="left" wrapText="1"/>
    </xf>
    <xf numFmtId="0" fontId="4" fillId="2" borderId="0" applyAlignment="1" pivotButton="0" quotePrefix="0" xfId="0">
      <alignment horizontal="center" wrapText="1"/>
    </xf>
    <xf numFmtId="0" fontId="0" fillId="0" borderId="1" applyAlignment="1" pivotButton="0" quotePrefix="0" xfId="0">
      <alignment/>
    </xf>
    <xf numFmtId="0" fontId="0" fillId="0" borderId="1" pivotButton="0" quotePrefix="0" xfId="0"/>
    <xf numFmtId="9" fontId="0" fillId="0" borderId="1" pivotButton="0" quotePrefix="0" xfId="0"/>
    <xf numFmtId="0" fontId="0" fillId="4" borderId="1" applyAlignment="1" pivotButton="0" quotePrefix="0" xfId="0">
      <alignment/>
    </xf>
    <xf numFmtId="0" fontId="0" fillId="4" borderId="1" pivotButton="0" quotePrefix="0" xfId="0"/>
    <xf numFmtId="9" fontId="0" fillId="4" borderId="1" pivotButton="0" quotePrefix="0" xfId="0"/>
    <xf numFmtId="0" fontId="10" fillId="4" borderId="1" pivotButton="0" quotePrefix="0" xfId="0"/>
    <xf numFmtId="9" fontId="10" fillId="4" borderId="1" pivotButton="0" quotePrefix="0" xfId="0"/>
    <xf numFmtId="0" fontId="10" fillId="0" borderId="1" pivotButton="0" quotePrefix="0" xfId="0"/>
    <xf numFmtId="0" fontId="4" fillId="2" borderId="0" pivotButton="0" quotePrefix="0" xfId="0"/>
    <xf numFmtId="0" fontId="0" fillId="0" borderId="1" applyAlignment="1" pivotButton="0" quotePrefix="0" xfId="0">
      <alignment horizontal="center"/>
    </xf>
    <xf numFmtId="0" fontId="10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top"/>
    </xf>
    <xf numFmtId="165" fontId="5" fillId="0" borderId="0" applyAlignment="1" pivotButton="0" quotePrefix="0" xfId="0">
      <alignment vertical="top"/>
    </xf>
  </cellXfs>
  <cellStyles count="1">
    <cellStyle name="Normal" xfId="0" builtinId="0" hidden="0"/>
  </cellStyles>
  <dxfs count="5">
    <dxf>
      <font>
        <b val="1"/>
        <color rgb="0017603A"/>
      </font>
      <fill>
        <patternFill patternType="solid">
          <fgColor rgb="00DDF2E6"/>
        </patternFill>
      </fill>
    </dxf>
    <dxf>
      <font>
        <b val="1"/>
        <color rgb="00A0371A"/>
      </font>
      <fill>
        <patternFill patternType="solid">
          <fgColor rgb="00FCE4DC"/>
        </patternFill>
      </fill>
    </dxf>
    <dxf>
      <font>
        <b val="1"/>
        <color rgb="008A5A00"/>
      </font>
      <fill>
        <patternFill patternType="solid">
          <fgColor rgb="00FFF3D6"/>
        </patternFill>
      </fill>
    </dxf>
    <dxf>
      <font>
        <b val="1"/>
        <color rgb="004A5868"/>
      </font>
      <fill>
        <patternFill patternType="solid">
          <fgColor rgb="00ECEFF3"/>
        </patternFill>
      </fill>
    </dxf>
    <dxf>
      <font>
        <b val="1"/>
        <color rgb="001760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Contacts by segment and status</a:t>
            </a:r>
          </a:p>
        </rich>
      </tx>
    </title>
    <plotArea>
      <barChart>
        <barDir val="bar"/>
        <grouping val="stacked"/>
        <ser>
          <idx val="0"/>
          <order val="0"/>
          <tx>
            <strRef>
              <f>'Summary'!C9</f>
            </strRef>
          </tx>
          <spPr>
            <a:solidFill xmlns:a="http://schemas.openxmlformats.org/drawingml/2006/main">
              <a:srgbClr val="1F6F8B"/>
            </a:solidFill>
            <a:ln xmlns:a="http://schemas.openxmlformats.org/drawingml/2006/main">
              <a:solidFill>
                <a:srgbClr val="1F6F8B"/>
              </a:solidFill>
              <a:prstDash val="solid"/>
            </a:ln>
          </spPr>
          <cat>
            <numRef>
              <f>'Summary'!$B$10:$B$14</f>
            </numRef>
          </cat>
          <val>
            <numRef>
              <f>'Summary'!$C$10:$C$14</f>
            </numRef>
          </val>
        </ser>
        <ser>
          <idx val="1"/>
          <order val="1"/>
          <tx>
            <strRef>
              <f>'Summary'!D9</f>
            </strRef>
          </tx>
          <spPr>
            <a:solidFill xmlns:a="http://schemas.openxmlformats.org/drawingml/2006/main">
              <a:srgbClr val="E0A526"/>
            </a:solidFill>
            <a:ln xmlns:a="http://schemas.openxmlformats.org/drawingml/2006/main">
              <a:solidFill>
                <a:srgbClr val="E0A526"/>
              </a:solidFill>
              <a:prstDash val="solid"/>
            </a:ln>
          </spPr>
          <cat>
            <numRef>
              <f>'Summary'!$B$10:$B$14</f>
            </numRef>
          </cat>
          <val>
            <numRef>
              <f>'Summary'!$D$10:$D$14</f>
            </numRef>
          </val>
        </ser>
        <ser>
          <idx val="2"/>
          <order val="2"/>
          <tx>
            <strRef>
              <f>'Summary'!E9</f>
            </strRef>
          </tx>
          <spPr>
            <a:solidFill xmlns:a="http://schemas.openxmlformats.org/drawingml/2006/main">
              <a:srgbClr val="A9B4C0"/>
            </a:solidFill>
            <a:ln xmlns:a="http://schemas.openxmlformats.org/drawingml/2006/main">
              <a:solidFill>
                <a:srgbClr val="A9B4C0"/>
              </a:solidFill>
              <a:prstDash val="solid"/>
            </a:ln>
          </spPr>
          <cat>
            <numRef>
              <f>'Summary'!$B$10:$B$14</f>
            </numRef>
          </cat>
          <val>
            <numRef>
              <f>'Summary'!$E$10:$E$14</f>
            </numRef>
          </val>
        </ser>
        <ser>
          <idx val="3"/>
          <order val="3"/>
          <tx>
            <strRef>
              <f>'Summary'!F9</f>
            </strRef>
          </tx>
          <spPr>
            <a:solidFill xmlns:a="http://schemas.openxmlformats.org/drawingml/2006/main">
              <a:srgbClr val="C8553D"/>
            </a:solidFill>
            <a:ln xmlns:a="http://schemas.openxmlformats.org/drawingml/2006/main">
              <a:solidFill>
                <a:srgbClr val="C8553D"/>
              </a:solidFill>
              <a:prstDash val="solid"/>
            </a:ln>
          </spPr>
          <cat>
            <numRef>
              <f>'Summary'!$B$10:$B$14</f>
            </numRef>
          </cat>
          <val>
            <numRef>
              <f>'Summary'!$F$10:$F$14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27</row>
      <rowOff>0</rowOff>
    </from>
    <ext cx="72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Leads" displayName="Leads" ref="A1:U151" headerRowCount="1">
  <autoFilter ref="A1:U151"/>
  <tableColumns count="21">
    <tableColumn id="1" name="Lead ID"/>
    <tableColumn id="2" name="Company"/>
    <tableColumn id="3" name="Segment"/>
    <tableColumn id="4" name="Sub-category"/>
    <tableColumn id="5" name="City"/>
    <tableColumn id="6" name="State"/>
    <tableColumn id="7" name="Employees"/>
    <tableColumn id="8" name="First name"/>
    <tableColumn id="9" name="Last name"/>
    <tableColumn id="10" name="Job title"/>
    <tableColumn id="11" name="Seniority"/>
    <tableColumn id="12" name="Department"/>
    <tableColumn id="13" name="Work email"/>
    <tableColumn id="14" name="Phone"/>
    <tableColumn id="15" name="Verification status"/>
    <tableColumn id="16" name="Last checked"/>
    <tableColumn id="17" name="Sources checked"/>
    <tableColumn id="18" name="Source notes"/>
    <tableColumn id="19" name="Fit score"/>
    <tableColumn id="20" name="Priority"/>
    <tableColumn id="21" name="Next ac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5D6D7A"/>
    <outlinePr summaryBelow="1" summaryRight="1"/>
    <pageSetUpPr fitToPage="1"/>
  </sheetPr>
  <dimension ref="B2:C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10" customWidth="1" min="3" max="3"/>
  </cols>
  <sheetData>
    <row r="2">
      <c r="B2" s="1" t="inlineStr">
        <is>
          <t>B2B Lead List: Packaging Buyers, Australia</t>
        </is>
      </c>
    </row>
    <row r="3">
      <c r="B3" s="2" t="inlineStr">
        <is>
          <t>Sample project, placeholder data. Every company, person, email and phone number is invented; nothing was scraped or collected.</t>
        </is>
      </c>
    </row>
    <row r="5" ht="48" customHeight="1">
      <c r="B5" s="3" t="inlineStr">
        <is>
          <t>Brief</t>
        </is>
      </c>
      <c r="C5" s="4" t="inlineStr">
        <is>
          <t>Build a researched list of likely packaging buyers at small and mid-sized Australian product companies for a sample packaging supplier, with a verification status for every contact.</t>
        </is>
      </c>
    </row>
    <row r="6" ht="32" customHeight="1">
      <c r="B6" s="3" t="inlineStr">
        <is>
          <t>Scope</t>
        </is>
      </c>
      <c r="C6" s="4" t="inlineStr">
        <is>
          <t>150 contacts at 64 companies in 5 segments across 6 states. Roles: procurement, operations, product and leadership.</t>
        </is>
      </c>
    </row>
    <row r="7" ht="64" customHeight="1">
      <c r="B7" s="3" t="inlineStr">
        <is>
          <t>Method (as it would run on a real job)</t>
        </is>
      </c>
      <c r="C7" s="4" t="inlineStr">
        <is>
          <t>1. Build the company list from trade directories and association member lists.  2. Find the buying roles on each company's own website.  3. Confirm each name and title against a second, independent source.  4. Record the status, check date, number of sources and a short source note.  5. Score fit and set the next action.</t>
        </is>
      </c>
    </row>
    <row r="8" ht="48" customHeight="1">
      <c r="B8" s="3" t="inlineStr">
        <is>
          <t>Verification status</t>
        </is>
      </c>
      <c r="C8" s="4" t="inlineStr">
        <is>
          <t>Verified = name and title match on 2+ independent sources.  Partially verified = 1 source only.  Needs review = sources disagree, so the role may have changed.  Unverified = company found, contact not yet confirmed (no phone recorded).</t>
        </is>
      </c>
    </row>
    <row r="9" ht="32" customHeight="1">
      <c r="B9" s="3" t="inlineStr">
        <is>
          <t>Fit score (1–5)</t>
        </is>
      </c>
      <c r="C9" s="4" t="inlineStr">
        <is>
          <t>How closely the company matches the target buyer: packaging-heavy segment and size band score higher.</t>
        </is>
      </c>
    </row>
    <row r="10" ht="32" customHeight="1">
      <c r="B10" s="3" t="inlineStr">
        <is>
          <t>Priority</t>
        </is>
      </c>
      <c r="C10" s="4" t="inlineStr">
        <is>
          <t>Formula: A = Verified and fit 4+, B = fit 3+, C = the rest.</t>
        </is>
      </c>
    </row>
    <row r="11" ht="32" customHeight="1">
      <c r="B11" s="3" t="inlineStr">
        <is>
          <t>Source notes</t>
        </is>
      </c>
      <c r="C11" s="4" t="inlineStr">
        <is>
          <t>Describe which kind of source confirmed the contact, without links. In this sample they are simulated to show the format.</t>
        </is>
      </c>
    </row>
    <row r="12" ht="32" customHeight="1">
      <c r="B12" s="3" t="inlineStr">
        <is>
          <t>Contact details</t>
        </is>
      </c>
      <c r="C12" s="4" t="inlineStr">
        <is>
          <t>Emails use the reserved .example domain. Phone numbers use the ranges the Australian regulator reserves for fiction.</t>
        </is>
      </c>
    </row>
    <row r="13" ht="48" customHeight="1">
      <c r="B13" s="3" t="inlineStr">
        <is>
          <t>How to use</t>
        </is>
      </c>
      <c r="C13" s="4" t="inlineStr">
        <is>
          <t>Leads tab: use the filter buttons (e.g. Status = Verified, Priority = A). Change a status from the drop-down and the Summary and Checks tabs update automatically.</t>
        </is>
      </c>
    </row>
  </sheetData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12355B"/>
    <outlinePr summaryBelow="1" summaryRight="1"/>
    <pageSetUpPr fitToPage="1"/>
  </sheetPr>
  <dimension ref="B2:L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3" customWidth="1" min="9" max="9"/>
    <col width="13" customWidth="1" min="10" max="10"/>
    <col width="13" customWidth="1" min="11" max="11"/>
    <col width="13" customWidth="1" min="12" max="12"/>
  </cols>
  <sheetData>
    <row r="2">
      <c r="B2" s="1" t="inlineStr">
        <is>
          <t>Summary</t>
        </is>
      </c>
    </row>
    <row r="3">
      <c r="B3" s="5" t="inlineStr">
        <is>
          <t>Live formulas over the Leads tab. Sample project, placeholder data.</t>
        </is>
      </c>
    </row>
    <row r="5">
      <c r="B5" s="6" t="inlineStr">
        <is>
          <t>Contacts</t>
        </is>
      </c>
      <c r="C5" s="7" t="n"/>
      <c r="D5" s="6" t="inlineStr">
        <is>
          <t>Companies</t>
        </is>
      </c>
      <c r="E5" s="7" t="n"/>
      <c r="F5" s="6" t="inlineStr">
        <is>
          <t>Verified</t>
        </is>
      </c>
      <c r="G5" s="7" t="n"/>
      <c r="H5" s="6" t="inlineStr">
        <is>
          <t>% verified</t>
        </is>
      </c>
      <c r="I5" s="7" t="n"/>
      <c r="J5" s="6" t="inlineStr">
        <is>
          <t>Priority A, ready</t>
        </is>
      </c>
      <c r="K5" s="7" t="n"/>
    </row>
    <row r="6">
      <c r="B6" s="8">
        <f>COUNTA(Leads!$A$2:$A$151)</f>
        <v>150</v>
      </c>
      <c r="C6" s="7" t="n"/>
      <c r="D6" s="8">
        <f>SUMPRODUCT(1/COUNTIF(Leads!$B$2:$B$151,Leads!$B$2:$B$151))</f>
        <v>64</v>
      </c>
      <c r="E6" s="7" t="n"/>
      <c r="F6" s="8">
        <f>COUNTIF(Leads!$O$2:$O$151,"Verified")</f>
        <v>86</v>
      </c>
      <c r="G6" s="7" t="n"/>
      <c r="H6" s="9">
        <f>F6/B6</f>
        <v>0.573333333333333</v>
      </c>
      <c r="I6" s="7" t="n"/>
      <c r="J6" s="8">
        <f>COUNTIFS(Leads!$T$2:$T$151,"A",Leads!$O$2:$O$151,"Verified")</f>
        <v>37</v>
      </c>
      <c r="K6" s="7" t="n"/>
    </row>
    <row r="8">
      <c r="B8" s="10" t="inlineStr">
        <is>
          <t>By segment and verification status</t>
        </is>
      </c>
    </row>
    <row r="9" ht="30" customHeight="1">
      <c r="B9" s="11" t="inlineStr">
        <is>
          <t>Segment</t>
        </is>
      </c>
      <c r="C9" s="12" t="inlineStr">
        <is>
          <t>Verified</t>
        </is>
      </c>
      <c r="D9" s="12" t="inlineStr">
        <is>
          <t>Partially verified</t>
        </is>
      </c>
      <c r="E9" s="12" t="inlineStr">
        <is>
          <t>Unverified</t>
        </is>
      </c>
      <c r="F9" s="12" t="inlineStr">
        <is>
          <t>Needs review</t>
        </is>
      </c>
      <c r="G9" s="12" t="inlineStr">
        <is>
          <t>Total</t>
        </is>
      </c>
      <c r="H9" s="12" t="inlineStr">
        <is>
          <t>% verified</t>
        </is>
      </c>
    </row>
    <row r="10">
      <c r="B10" s="13" t="inlineStr">
        <is>
          <t>Food &amp; beverage manufacturing</t>
        </is>
      </c>
      <c r="C10" s="14">
        <f>COUNTIFS(Leads!$C$2:$C$151,$B10,Leads!$O$2:$O$151,"Verified")</f>
        <v>22</v>
      </c>
      <c r="D10" s="14">
        <f>COUNTIFS(Leads!$C$2:$C$151,$B10,Leads!$O$2:$O$151,"Partially verified")</f>
        <v>9</v>
      </c>
      <c r="E10" s="14">
        <f>COUNTIFS(Leads!$C$2:$C$151,$B10,Leads!$O$2:$O$151,"Unverified")</f>
        <v>2</v>
      </c>
      <c r="F10" s="14">
        <f>COUNTIFS(Leads!$C$2:$C$151,$B10,Leads!$O$2:$O$151,"Needs review")</f>
        <v>1</v>
      </c>
      <c r="G10" s="14">
        <f>SUM(C10:F10)</f>
        <v>34</v>
      </c>
      <c r="H10" s="15">
        <f>IF(G10=0,0,C10/G10)</f>
        <v>0.647058823529412</v>
      </c>
    </row>
    <row r="11">
      <c r="B11" s="16" t="inlineStr">
        <is>
          <t>Health &amp; personal care</t>
        </is>
      </c>
      <c r="C11" s="17">
        <f>COUNTIFS(Leads!$C$2:$C$151,$B11,Leads!$O$2:$O$151,"Verified")</f>
        <v>17</v>
      </c>
      <c r="D11" s="17">
        <f>COUNTIFS(Leads!$C$2:$C$151,$B11,Leads!$O$2:$O$151,"Partially verified")</f>
        <v>6</v>
      </c>
      <c r="E11" s="17">
        <f>COUNTIFS(Leads!$C$2:$C$151,$B11,Leads!$O$2:$O$151,"Unverified")</f>
        <v>3</v>
      </c>
      <c r="F11" s="17">
        <f>COUNTIFS(Leads!$C$2:$C$151,$B11,Leads!$O$2:$O$151,"Needs review")</f>
        <v>2</v>
      </c>
      <c r="G11" s="17">
        <f>SUM(C11:F11)</f>
        <v>28</v>
      </c>
      <c r="H11" s="18">
        <f>IF(G11=0,0,C11/G11)</f>
        <v>0.607142857142857</v>
      </c>
    </row>
    <row r="12">
      <c r="B12" s="13" t="inlineStr">
        <is>
          <t>Homewares &amp; lifestyle</t>
        </is>
      </c>
      <c r="C12" s="14">
        <f>COUNTIFS(Leads!$C$2:$C$151,$B12,Leads!$O$2:$O$151,"Verified")</f>
        <v>10</v>
      </c>
      <c r="D12" s="14">
        <f>COUNTIFS(Leads!$C$2:$C$151,$B12,Leads!$O$2:$O$151,"Partially verified")</f>
        <v>5</v>
      </c>
      <c r="E12" s="14">
        <f>COUNTIFS(Leads!$C$2:$C$151,$B12,Leads!$O$2:$O$151,"Unverified")</f>
        <v>3</v>
      </c>
      <c r="F12" s="14">
        <f>COUNTIFS(Leads!$C$2:$C$151,$B12,Leads!$O$2:$O$151,"Needs review")</f>
        <v>4</v>
      </c>
      <c r="G12" s="14">
        <f>SUM(C12:F12)</f>
        <v>22</v>
      </c>
      <c r="H12" s="15">
        <f>IF(G12=0,0,C12/G12)</f>
        <v>0.454545454545455</v>
      </c>
    </row>
    <row r="13">
      <c r="B13" s="16" t="inlineStr">
        <is>
          <t>Industrial &amp; trade supplies</t>
        </is>
      </c>
      <c r="C13" s="17">
        <f>COUNTIFS(Leads!$C$2:$C$151,$B13,Leads!$O$2:$O$151,"Verified")</f>
        <v>22</v>
      </c>
      <c r="D13" s="17">
        <f>COUNTIFS(Leads!$C$2:$C$151,$B13,Leads!$O$2:$O$151,"Partially verified")</f>
        <v>8</v>
      </c>
      <c r="E13" s="17">
        <f>COUNTIFS(Leads!$C$2:$C$151,$B13,Leads!$O$2:$O$151,"Unverified")</f>
        <v>9</v>
      </c>
      <c r="F13" s="17">
        <f>COUNTIFS(Leads!$C$2:$C$151,$B13,Leads!$O$2:$O$151,"Needs review")</f>
        <v>5</v>
      </c>
      <c r="G13" s="17">
        <f>SUM(C13:F13)</f>
        <v>44</v>
      </c>
      <c r="H13" s="18">
        <f>IF(G13=0,0,C13/G13)</f>
        <v>0.5</v>
      </c>
    </row>
    <row r="14">
      <c r="B14" s="13" t="inlineStr">
        <is>
          <t>Online retail</t>
        </is>
      </c>
      <c r="C14" s="14">
        <f>COUNTIFS(Leads!$C$2:$C$151,$B14,Leads!$O$2:$O$151,"Verified")</f>
        <v>15</v>
      </c>
      <c r="D14" s="14">
        <f>COUNTIFS(Leads!$C$2:$C$151,$B14,Leads!$O$2:$O$151,"Partially verified")</f>
        <v>3</v>
      </c>
      <c r="E14" s="14">
        <f>COUNTIFS(Leads!$C$2:$C$151,$B14,Leads!$O$2:$O$151,"Unverified")</f>
        <v>2</v>
      </c>
      <c r="F14" s="14">
        <f>COUNTIFS(Leads!$C$2:$C$151,$B14,Leads!$O$2:$O$151,"Needs review")</f>
        <v>2</v>
      </c>
      <c r="G14" s="14">
        <f>SUM(C14:F14)</f>
        <v>22</v>
      </c>
      <c r="H14" s="15">
        <f>IF(G14=0,0,C14/G14)</f>
        <v>0.681818181818182</v>
      </c>
    </row>
    <row r="15">
      <c r="B15" s="19" t="inlineStr">
        <is>
          <t>Total</t>
        </is>
      </c>
      <c r="C15" s="19">
        <f>SUM(C10:C14)</f>
        <v>86</v>
      </c>
      <c r="D15" s="19">
        <f>SUM(D10:D14)</f>
        <v>31</v>
      </c>
      <c r="E15" s="19">
        <f>SUM(E10:E14)</f>
        <v>19</v>
      </c>
      <c r="F15" s="19">
        <f>SUM(F10:F14)</f>
        <v>14</v>
      </c>
      <c r="G15" s="19">
        <f>SUM(G10:G14)</f>
        <v>150</v>
      </c>
      <c r="H15" s="20">
        <f>IF(G15=0,0,C15/G15)</f>
        <v>0.573333333333333</v>
      </c>
    </row>
    <row r="17">
      <c r="B17" s="10" t="inlineStr">
        <is>
          <t>By state</t>
        </is>
      </c>
      <c r="F17" s="10" t="inlineStr">
        <is>
          <t>By seniority</t>
        </is>
      </c>
      <c r="J17" s="10" t="inlineStr">
        <is>
          <t>By priority</t>
        </is>
      </c>
    </row>
    <row r="18" ht="30" customHeight="1">
      <c r="B18" s="11" t="inlineStr">
        <is>
          <t>State</t>
        </is>
      </c>
      <c r="C18" s="12" t="inlineStr">
        <is>
          <t>Contacts</t>
        </is>
      </c>
      <c r="D18" s="12" t="inlineStr">
        <is>
          <t>Verified</t>
        </is>
      </c>
      <c r="F18" s="11" t="inlineStr">
        <is>
          <t>Seniority</t>
        </is>
      </c>
      <c r="G18" s="12" t="inlineStr">
        <is>
          <t>Contacts</t>
        </is>
      </c>
      <c r="H18" s="12" t="inlineStr">
        <is>
          <t>Verified</t>
        </is>
      </c>
      <c r="J18" s="11" t="inlineStr">
        <is>
          <t>Priority</t>
        </is>
      </c>
      <c r="K18" s="12" t="inlineStr">
        <is>
          <t>Contacts</t>
        </is>
      </c>
      <c r="L18" s="12" t="inlineStr">
        <is>
          <t>Verified</t>
        </is>
      </c>
    </row>
    <row r="19">
      <c r="B19" s="14" t="inlineStr">
        <is>
          <t>VIC</t>
        </is>
      </c>
      <c r="C19" s="14">
        <f>COUNTIF(Leads!$F$2:$F$151,B19)</f>
        <v>54</v>
      </c>
      <c r="D19" s="14">
        <f>COUNTIFS(Leads!$F$2:$F$151,B19,Leads!$O$2:$O$151,"Verified")</f>
        <v>32</v>
      </c>
      <c r="F19" s="14" t="inlineStr">
        <is>
          <t>Director</t>
        </is>
      </c>
      <c r="G19" s="14">
        <f>COUNTIF(Leads!$K$2:$K$151,F19)</f>
        <v>28</v>
      </c>
      <c r="H19" s="14">
        <f>COUNTIFS(Leads!$K$2:$K$151,F19,Leads!$O$2:$O$151,"Verified")</f>
        <v>17</v>
      </c>
      <c r="J19" s="14" t="inlineStr">
        <is>
          <t>A</t>
        </is>
      </c>
      <c r="K19" s="14">
        <f>COUNTIF(Leads!$T$2:$T$151,J19)</f>
        <v>37</v>
      </c>
      <c r="L19" s="14">
        <f>COUNTIFS(Leads!$T$2:$T$151,J19,Leads!$O$2:$O$151,"Verified")</f>
        <v>37</v>
      </c>
    </row>
    <row r="20">
      <c r="B20" s="14" t="inlineStr">
        <is>
          <t>NSW</t>
        </is>
      </c>
      <c r="C20" s="14">
        <f>COUNTIF(Leads!$F$2:$F$151,B20)</f>
        <v>38</v>
      </c>
      <c r="D20" s="14">
        <f>COUNTIFS(Leads!$F$2:$F$151,B20,Leads!$O$2:$O$151,"Verified")</f>
        <v>27</v>
      </c>
      <c r="F20" s="14" t="inlineStr">
        <is>
          <t>Head</t>
        </is>
      </c>
      <c r="G20" s="14">
        <f>COUNTIF(Leads!$K$2:$K$151,F20)</f>
        <v>15</v>
      </c>
      <c r="H20" s="14">
        <f>COUNTIFS(Leads!$K$2:$K$151,F20,Leads!$O$2:$O$151,"Verified")</f>
        <v>9</v>
      </c>
      <c r="J20" s="14" t="inlineStr">
        <is>
          <t>B</t>
        </is>
      </c>
      <c r="K20" s="14">
        <f>COUNTIF(Leads!$T$2:$T$151,J20)</f>
        <v>67</v>
      </c>
      <c r="L20" s="14">
        <f>COUNTIFS(Leads!$T$2:$T$151,J20,Leads!$O$2:$O$151,"Verified")</f>
        <v>25</v>
      </c>
    </row>
    <row r="21">
      <c r="B21" s="14" t="inlineStr">
        <is>
          <t>QLD</t>
        </is>
      </c>
      <c r="C21" s="14">
        <f>COUNTIF(Leads!$F$2:$F$151,B21)</f>
        <v>22</v>
      </c>
      <c r="D21" s="14">
        <f>COUNTIFS(Leads!$F$2:$F$151,B21,Leads!$O$2:$O$151,"Verified")</f>
        <v>12</v>
      </c>
      <c r="F21" s="14" t="inlineStr">
        <is>
          <t>Manager</t>
        </is>
      </c>
      <c r="G21" s="14">
        <f>COUNTIF(Leads!$K$2:$K$151,F21)</f>
        <v>61</v>
      </c>
      <c r="H21" s="14">
        <f>COUNTIFS(Leads!$K$2:$K$151,F21,Leads!$O$2:$O$151,"Verified")</f>
        <v>32</v>
      </c>
      <c r="J21" s="14" t="inlineStr">
        <is>
          <t>C</t>
        </is>
      </c>
      <c r="K21" s="14">
        <f>COUNTIF(Leads!$T$2:$T$151,J21)</f>
        <v>46</v>
      </c>
      <c r="L21" s="14">
        <f>COUNTIFS(Leads!$T$2:$T$151,J21,Leads!$O$2:$O$151,"Verified")</f>
        <v>24</v>
      </c>
    </row>
    <row r="22">
      <c r="B22" s="14" t="inlineStr">
        <is>
          <t>SA</t>
        </is>
      </c>
      <c r="C22" s="14">
        <f>COUNTIF(Leads!$F$2:$F$151,B22)</f>
        <v>6</v>
      </c>
      <c r="D22" s="14">
        <f>COUNTIFS(Leads!$F$2:$F$151,B22,Leads!$O$2:$O$151,"Verified")</f>
        <v>2</v>
      </c>
      <c r="F22" s="14" t="inlineStr">
        <is>
          <t>Officer</t>
        </is>
      </c>
      <c r="G22" s="14">
        <f>COUNTIF(Leads!$K$2:$K$151,F22)</f>
        <v>46</v>
      </c>
      <c r="H22" s="14">
        <f>COUNTIFS(Leads!$K$2:$K$151,F22,Leads!$O$2:$O$151,"Verified")</f>
        <v>28</v>
      </c>
      <c r="J22" s="21" t="inlineStr">
        <is>
          <t>Total</t>
        </is>
      </c>
      <c r="K22" s="21">
        <f>SUM(K19:K21)</f>
        <v>150</v>
      </c>
      <c r="L22" s="21">
        <f>SUM(L19:L21)</f>
        <v>86</v>
      </c>
    </row>
    <row r="23">
      <c r="B23" s="14" t="inlineStr">
        <is>
          <t>WA</t>
        </is>
      </c>
      <c r="C23" s="14">
        <f>COUNTIF(Leads!$F$2:$F$151,B23)</f>
        <v>20</v>
      </c>
      <c r="D23" s="14">
        <f>COUNTIFS(Leads!$F$2:$F$151,B23,Leads!$O$2:$O$151,"Verified")</f>
        <v>9</v>
      </c>
      <c r="F23" s="21" t="inlineStr">
        <is>
          <t>Total</t>
        </is>
      </c>
      <c r="G23" s="21">
        <f>SUM(G19:G22)</f>
        <v>150</v>
      </c>
      <c r="H23" s="21">
        <f>SUM(H19:H22)</f>
        <v>86</v>
      </c>
    </row>
    <row r="24">
      <c r="B24" s="14" t="inlineStr">
        <is>
          <t>TAS</t>
        </is>
      </c>
      <c r="C24" s="14">
        <f>COUNTIF(Leads!$F$2:$F$151,B24)</f>
        <v>10</v>
      </c>
      <c r="D24" s="14">
        <f>COUNTIFS(Leads!$F$2:$F$151,B24,Leads!$O$2:$O$151,"Verified")</f>
        <v>4</v>
      </c>
    </row>
    <row r="25">
      <c r="B25" s="21" t="inlineStr">
        <is>
          <t>Total</t>
        </is>
      </c>
      <c r="C25" s="21">
        <f>SUM(C19:C24)</f>
        <v>150</v>
      </c>
      <c r="D25" s="21">
        <f>SUM(D19:D24)</f>
        <v>86</v>
      </c>
    </row>
  </sheetData>
  <conditionalFormatting sqref="H10:H14">
    <cfRule type="dataBar" priority="1">
      <dataBar>
        <cfvo type="num" val="0"/>
        <cfvo type="num" val="1"/>
        <color rgb="001F6F8B"/>
      </dataBar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B2:E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50" customWidth="1" min="3" max="3"/>
    <col width="12" customWidth="1" min="4" max="4"/>
    <col width="10" customWidth="1" min="5" max="5"/>
  </cols>
  <sheetData>
    <row r="2">
      <c r="B2" s="1" t="inlineStr">
        <is>
          <t>Data quality checks</t>
        </is>
      </c>
    </row>
    <row r="3">
      <c r="B3" s="5" t="inlineStr">
        <is>
          <t>Each check is a live formula; PASS means the rule holds for every row. Sample project, placeholder data.</t>
        </is>
      </c>
    </row>
    <row r="5">
      <c r="B5" s="22" t="inlineStr">
        <is>
          <t>#</t>
        </is>
      </c>
      <c r="C5" s="22" t="inlineStr">
        <is>
          <t>Check</t>
        </is>
      </c>
      <c r="D5" s="22" t="inlineStr">
        <is>
          <t>Exceptions</t>
        </is>
      </c>
      <c r="E5" s="22" t="inlineStr">
        <is>
          <t>Result</t>
        </is>
      </c>
    </row>
    <row r="6">
      <c r="B6" s="23" t="n">
        <v>1</v>
      </c>
      <c r="C6" s="14" t="inlineStr">
        <is>
          <t>No duplicate work emails</t>
        </is>
      </c>
      <c r="D6" s="14">
        <f>SUMPRODUCT((COUNTIF(Leads!$M$2:$M$151,Leads!$M$2:$M$151)&gt;1)*1)</f>
        <v>0</v>
      </c>
      <c r="E6" s="14" t="str">
        <f>IF(D6=0,"PASS","CHECK")</f>
        <v>PASS</v>
      </c>
    </row>
    <row r="7">
      <c r="B7" s="23" t="n">
        <v>2</v>
      </c>
      <c r="C7" s="14" t="inlineStr">
        <is>
          <t>No duplicate Lead IDs</t>
        </is>
      </c>
      <c r="D7" s="14">
        <f>SUMPRODUCT((COUNTIF(Leads!$A$2:$A$151,Leads!$A$2:$A$151)&gt;1)*1)</f>
        <v>0</v>
      </c>
      <c r="E7" s="14" t="str">
        <f>IF(D7=0,"PASS","CHECK")</f>
        <v>PASS</v>
      </c>
    </row>
    <row r="8">
      <c r="B8" s="23" t="n">
        <v>3</v>
      </c>
      <c r="C8" s="14" t="inlineStr">
        <is>
          <t>Every status comes from the drop-down list</t>
        </is>
      </c>
      <c r="D8" s="14">
        <f>ROWS(Leads!$O$2:$O$151)-SUMPRODUCT(COUNTIF(Lists!$A$2:$A$5,Leads!$O$2:$O$151))</f>
        <v>0</v>
      </c>
      <c r="E8" s="14" t="str">
        <f>IF(D8=0,"PASS","CHECK")</f>
        <v>PASS</v>
      </c>
    </row>
    <row r="9">
      <c r="B9" s="23" t="n">
        <v>4</v>
      </c>
      <c r="C9" s="14" t="inlineStr">
        <is>
          <t>Verified rows have 2+ sources</t>
        </is>
      </c>
      <c r="D9" s="14">
        <f>COUNTIFS(Leads!$O$2:$O$151,"Verified",Leads!$Q$2:$Q$151,"&lt;2")</f>
        <v>0</v>
      </c>
      <c r="E9" s="14" t="str">
        <f>IF(D9=0,"PASS","CHECK")</f>
        <v>PASS</v>
      </c>
    </row>
    <row r="10">
      <c r="B10" s="23" t="n">
        <v>5</v>
      </c>
      <c r="C10" s="14" t="inlineStr">
        <is>
          <t>Partially verified rows have exactly 1 source</t>
        </is>
      </c>
      <c r="D10" s="14">
        <f>COUNTIFS(Leads!$O$2:$O$151,"Partially verified",Leads!$Q$2:$Q$151,"&lt;&gt;1")</f>
        <v>0</v>
      </c>
      <c r="E10" s="14" t="str">
        <f>IF(D10=0,"PASS","CHECK")</f>
        <v>PASS</v>
      </c>
    </row>
    <row r="11">
      <c r="B11" s="23" t="n">
        <v>6</v>
      </c>
      <c r="C11" s="14" t="inlineStr">
        <is>
          <t>Unverified rows have no sources, date or phone</t>
        </is>
      </c>
      <c r="D11" s="14">
        <f>COUNTIFS(Leads!$O$2:$O$151,"Unverified",Leads!$Q$2:$Q$151,"&lt;&gt;0")+COUNTIFS(Leads!$O$2:$O$151,"Unverified",Leads!$P$2:$P$151,"&lt;&gt;")+COUNTIFS(Leads!$O$2:$O$151,"Unverified",Leads!$N$2:$N$151,"&lt;&gt;")</f>
        <v>0</v>
      </c>
      <c r="E11" s="14" t="str">
        <f>IF(D11=0,"PASS","CHECK")</f>
        <v>PASS</v>
      </c>
    </row>
    <row r="12">
      <c r="B12" s="23" t="n">
        <v>7</v>
      </c>
      <c r="C12" s="14" t="inlineStr">
        <is>
          <t>Checked rows have a check date</t>
        </is>
      </c>
      <c r="D12" s="14">
        <f>COUNTIFS(Leads!$O$2:$O$151,"&lt;&gt;Unverified",Leads!$P$2:$P$151,"")</f>
        <v>0</v>
      </c>
      <c r="E12" s="14" t="str">
        <f>IF(D12=0,"PASS","CHECK")</f>
        <v>PASS</v>
      </c>
    </row>
    <row r="13">
      <c r="B13" s="23" t="n">
        <v>8</v>
      </c>
      <c r="C13" s="14" t="inlineStr">
        <is>
          <t>Every row has a source note</t>
        </is>
      </c>
      <c r="D13" s="14">
        <f>COUNTBLANK(Leads!$R$2:$R$151)</f>
        <v>0</v>
      </c>
      <c r="E13" s="14" t="str">
        <f>IF(D13=0,"PASS","CHECK")</f>
        <v>PASS</v>
      </c>
    </row>
    <row r="14">
      <c r="B14" s="23" t="n">
        <v>9</v>
      </c>
      <c r="C14" s="14" t="inlineStr">
        <is>
          <t>Emails use the reserved .example domain</t>
        </is>
      </c>
      <c r="D14" s="14">
        <f>ROWS(Leads!$M$2:$M$151)-COUNTIF(Leads!$M$2:$M$151,"*@*.example")</f>
        <v>0</v>
      </c>
      <c r="E14" s="14" t="str">
        <f>IF(D14=0,"PASS","CHECK")</f>
        <v>PASS</v>
      </c>
    </row>
    <row r="15">
      <c r="B15" s="23" t="n">
        <v>10</v>
      </c>
      <c r="C15" s="14" t="inlineStr">
        <is>
          <t>Fit scores are whole numbers 1–5</t>
        </is>
      </c>
      <c r="D15" s="14">
        <f>ROWS(Leads!$S$2:$S$151)-COUNTIFS(Leads!$S$2:$S$151,"&gt;=1",Leads!$S$2:$S$151,"&lt;=5")</f>
        <v>0</v>
      </c>
      <c r="E15" s="14" t="str">
        <f>IF(D15=0,"PASS","CHECK")</f>
        <v>PASS</v>
      </c>
    </row>
    <row r="16">
      <c r="B16" s="23" t="n">
        <v>11</v>
      </c>
      <c r="C16" s="14" t="inlineStr">
        <is>
          <t>No web addresses in source notes</t>
        </is>
      </c>
      <c r="D16" s="14">
        <f>COUNTIF(Leads!$R$2:$R$151,"*http*")+COUNTIF(Leads!$R$2:$R$151,"*www.*")</f>
        <v>0</v>
      </c>
      <c r="E16" s="14" t="str">
        <f>IF(D16=0,"PASS","CHECK")</f>
        <v>PASS</v>
      </c>
    </row>
    <row r="17">
      <c r="B17" s="23" t="n">
        <v>12</v>
      </c>
      <c r="C17" s="14" t="inlineStr">
        <is>
          <t>Summary totals reconcile to Leads</t>
        </is>
      </c>
      <c r="D17" s="14">
        <f>ABS(Summary!G15-Summary!B6)+ABS(Summary!C25-Summary!B6)+ABS(Summary!G23-Summary!B6)+ABS(Summary!K22-Summary!B6)</f>
        <v>0</v>
      </c>
      <c r="E17" s="14" t="str">
        <f>IF(D17=0,"PASS","CHECK")</f>
        <v>PASS</v>
      </c>
    </row>
    <row r="19">
      <c r="C19" s="24" t="inlineStr">
        <is>
          <t>Checks passing</t>
        </is>
      </c>
      <c r="D19" s="25" t="str">
        <f>COUNTIF(E6:E17,"PASS")&amp;" / 12"</f>
        <v>12 / 12</v>
      </c>
    </row>
  </sheetData>
  <conditionalFormatting sqref="E6:E17">
    <cfRule type="cellIs" priority="1" operator="equal" dxfId="0">
      <formula>"PASS"</formula>
    </cfRule>
    <cfRule type="cellIs" priority="2" operator="equal" dxfId="1">
      <formula>"CHECK"</formula>
    </cfRule>
  </conditionalFormatting>
  <pageMargins left="0.75" right="0.75" top="1" bottom="1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tabColor rgb="001F6F8B"/>
    <outlinePr summaryBelow="1" summaryRight="1"/>
    <pageSetUpPr fitToPage="1"/>
  </sheetPr>
  <dimension ref="A1:U15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6" customWidth="1" min="2" max="2"/>
    <col width="27" customWidth="1" min="3" max="3"/>
    <col width="18" customWidth="1" min="4" max="4"/>
    <col width="15" customWidth="1" min="5" max="5"/>
    <col width="7" customWidth="1" min="6" max="6"/>
    <col width="10" customWidth="1" min="7" max="7"/>
    <col width="11" customWidth="1" min="8" max="8"/>
    <col width="11" customWidth="1" min="9" max="9"/>
    <col width="26" customWidth="1" min="10" max="10"/>
    <col width="10" customWidth="1" min="11" max="11"/>
    <col width="12" customWidth="1" min="12" max="12"/>
    <col width="34" customWidth="1" min="13" max="13"/>
    <col width="15" customWidth="1" min="14" max="14"/>
    <col width="18" customWidth="1" min="15" max="15"/>
    <col width="12" customWidth="1" min="16" max="16"/>
    <col width="9" customWidth="1" min="17" max="17"/>
    <col width="70" customWidth="1" min="18" max="18"/>
    <col width="7" customWidth="1" min="19" max="19"/>
    <col width="8" customWidth="1" min="20" max="20"/>
    <col width="20" customWidth="1" min="21" max="21"/>
  </cols>
  <sheetData>
    <row r="1" ht="30" customHeight="1">
      <c r="A1" s="26" t="inlineStr">
        <is>
          <t>Lead ID</t>
        </is>
      </c>
      <c r="B1" s="26" t="inlineStr">
        <is>
          <t>Company</t>
        </is>
      </c>
      <c r="C1" s="26" t="inlineStr">
        <is>
          <t>Segment</t>
        </is>
      </c>
      <c r="D1" s="26" t="inlineStr">
        <is>
          <t>Sub-category</t>
        </is>
      </c>
      <c r="E1" s="26" t="inlineStr">
        <is>
          <t>City</t>
        </is>
      </c>
      <c r="F1" s="26" t="inlineStr">
        <is>
          <t>State</t>
        </is>
      </c>
      <c r="G1" s="26" t="inlineStr">
        <is>
          <t>Employees</t>
        </is>
      </c>
      <c r="H1" s="26" t="inlineStr">
        <is>
          <t>First name</t>
        </is>
      </c>
      <c r="I1" s="26" t="inlineStr">
        <is>
          <t>Last name</t>
        </is>
      </c>
      <c r="J1" s="26" t="inlineStr">
        <is>
          <t>Job title</t>
        </is>
      </c>
      <c r="K1" s="26" t="inlineStr">
        <is>
          <t>Seniority</t>
        </is>
      </c>
      <c r="L1" s="26" t="inlineStr">
        <is>
          <t>Department</t>
        </is>
      </c>
      <c r="M1" s="26" t="inlineStr">
        <is>
          <t>Work email</t>
        </is>
      </c>
      <c r="N1" s="26" t="inlineStr">
        <is>
          <t>Phone</t>
        </is>
      </c>
      <c r="O1" s="26" t="inlineStr">
        <is>
          <t>Verification status</t>
        </is>
      </c>
      <c r="P1" s="26" t="inlineStr">
        <is>
          <t>Last checked</t>
        </is>
      </c>
      <c r="Q1" s="26" t="inlineStr">
        <is>
          <t>Sources checked</t>
        </is>
      </c>
      <c r="R1" s="26" t="inlineStr">
        <is>
          <t>Source notes</t>
        </is>
      </c>
      <c r="S1" s="26" t="inlineStr">
        <is>
          <t>Fit score</t>
        </is>
      </c>
      <c r="T1" s="26" t="inlineStr">
        <is>
          <t>Priority</t>
        </is>
      </c>
      <c r="U1" s="26" t="inlineStr">
        <is>
          <t>Next action</t>
        </is>
      </c>
    </row>
    <row r="2">
      <c r="A2" s="27" t="inlineStr">
        <is>
          <t>L-0001</t>
        </is>
      </c>
      <c r="B2" s="27" t="inlineStr">
        <is>
          <t>Bryakmere Trade Supplies</t>
        </is>
      </c>
      <c r="C2" s="27" t="inlineStr">
        <is>
          <t>Industrial &amp; trade supplies</t>
        </is>
      </c>
      <c r="D2" s="27" t="inlineStr">
        <is>
          <t>Hardware</t>
        </is>
      </c>
      <c r="E2" s="27" t="inlineStr">
        <is>
          <t>Geelong</t>
        </is>
      </c>
      <c r="F2" s="27" t="inlineStr">
        <is>
          <t>VIC</t>
        </is>
      </c>
      <c r="G2" s="27" t="inlineStr">
        <is>
          <t>201–500</t>
        </is>
      </c>
      <c r="H2" s="27" t="inlineStr">
        <is>
          <t>Nina</t>
        </is>
      </c>
      <c r="I2" s="27" t="inlineStr">
        <is>
          <t>Russo</t>
        </is>
      </c>
      <c r="J2" s="27" t="inlineStr">
        <is>
          <t>Operations Manager</t>
        </is>
      </c>
      <c r="K2" s="27" t="inlineStr">
        <is>
          <t>Manager</t>
        </is>
      </c>
      <c r="L2" s="27" t="inlineStr">
        <is>
          <t>Operations</t>
        </is>
      </c>
      <c r="M2" s="27" t="inlineStr">
        <is>
          <t>nina.russo@bryakmere.example</t>
        </is>
      </c>
      <c r="N2" s="27" t="inlineStr">
        <is>
          <t>(03) 7010 8452</t>
        </is>
      </c>
      <c r="O2" s="27" t="inlineStr">
        <is>
          <t>Verified</t>
        </is>
      </c>
      <c r="P2" s="28" t="n">
        <v>46302</v>
      </c>
      <c r="Q2" s="27" t="n">
        <v>3</v>
      </c>
      <c r="R2" s="27" t="inlineStr">
        <is>
          <t>Name and title match on company website team page and recent trade-show exhibitor list; also on company website contact page</t>
        </is>
      </c>
      <c r="S2" s="27" t="n">
        <v>2</v>
      </c>
      <c r="T2" s="27" t="str">
        <f>IF(AND(O2="Verified",S2&gt;=4),"A",IF(S2&gt;=3,"B","C"))</f>
        <v>C</v>
      </c>
      <c r="U2" s="27" t="inlineStr">
        <is>
          <t>Ready for outreach</t>
        </is>
      </c>
    </row>
    <row r="3">
      <c r="A3" s="27" t="inlineStr">
        <is>
          <t>L-0002</t>
        </is>
      </c>
      <c r="B3" s="27" t="inlineStr">
        <is>
          <t>Bryowlan Botanicals</t>
        </is>
      </c>
      <c r="C3" s="27" t="inlineStr">
        <is>
          <t>Health &amp; personal care</t>
        </is>
      </c>
      <c r="D3" s="27" t="inlineStr">
        <is>
          <t>Haircare</t>
        </is>
      </c>
      <c r="E3" s="27" t="inlineStr">
        <is>
          <t>Ballarat</t>
        </is>
      </c>
      <c r="F3" s="27" t="inlineStr">
        <is>
          <t>VIC</t>
        </is>
      </c>
      <c r="G3" s="27" t="inlineStr">
        <is>
          <t>11–50</t>
        </is>
      </c>
      <c r="H3" s="27" t="inlineStr">
        <is>
          <t>Grace</t>
        </is>
      </c>
      <c r="I3" s="27" t="inlineStr">
        <is>
          <t>Grant</t>
        </is>
      </c>
      <c r="J3" s="27" t="inlineStr">
        <is>
          <t>Warehouse Manager</t>
        </is>
      </c>
      <c r="K3" s="27" t="inlineStr">
        <is>
          <t>Manager</t>
        </is>
      </c>
      <c r="L3" s="27" t="inlineStr">
        <is>
          <t>Operations</t>
        </is>
      </c>
      <c r="M3" s="27" t="inlineStr">
        <is>
          <t>grace.grant@bryowlan.example</t>
        </is>
      </c>
      <c r="N3" s="27" t="inlineStr">
        <is>
          <t>(03) 7010 9278</t>
        </is>
      </c>
      <c r="O3" s="27" t="inlineStr">
        <is>
          <t>Verified</t>
        </is>
      </c>
      <c r="P3" s="28" t="n">
        <v>46300</v>
      </c>
      <c r="Q3" s="27" t="n">
        <v>3</v>
      </c>
      <c r="R3" s="27" t="inlineStr">
        <is>
          <t>Name and title match on company website contact page and company website team page; also on industry association member list</t>
        </is>
      </c>
      <c r="S3" s="27" t="n">
        <v>3</v>
      </c>
      <c r="T3" s="27" t="str">
        <f>IF(AND(O3="Verified",S3&gt;=4),"A",IF(S3&gt;=3,"B","C"))</f>
        <v>B</v>
      </c>
      <c r="U3" s="27" t="inlineStr">
        <is>
          <t>Ready for outreach</t>
        </is>
      </c>
    </row>
    <row r="4">
      <c r="A4" s="27" t="inlineStr">
        <is>
          <t>L-0003</t>
        </is>
      </c>
      <c r="B4" s="27" t="inlineStr">
        <is>
          <t>Bryowlan Botanicals</t>
        </is>
      </c>
      <c r="C4" s="27" t="inlineStr">
        <is>
          <t>Health &amp; personal care</t>
        </is>
      </c>
      <c r="D4" s="27" t="inlineStr">
        <is>
          <t>Haircare</t>
        </is>
      </c>
      <c r="E4" s="27" t="inlineStr">
        <is>
          <t>Ballarat</t>
        </is>
      </c>
      <c r="F4" s="27" t="inlineStr">
        <is>
          <t>VIC</t>
        </is>
      </c>
      <c r="G4" s="27" t="inlineStr">
        <is>
          <t>11–50</t>
        </is>
      </c>
      <c r="H4" s="27" t="inlineStr">
        <is>
          <t>Leah</t>
        </is>
      </c>
      <c r="I4" s="27" t="inlineStr">
        <is>
          <t>Price</t>
        </is>
      </c>
      <c r="J4" s="27" t="inlineStr">
        <is>
          <t>Operations Manager</t>
        </is>
      </c>
      <c r="K4" s="27" t="inlineStr">
        <is>
          <t>Manager</t>
        </is>
      </c>
      <c r="L4" s="27" t="inlineStr">
        <is>
          <t>Operations</t>
        </is>
      </c>
      <c r="M4" s="27" t="inlineStr">
        <is>
          <t>leah.price@bryowlan.example</t>
        </is>
      </c>
      <c r="N4" s="27" t="inlineStr"/>
      <c r="O4" s="27" t="inlineStr">
        <is>
          <t>Unverified</t>
        </is>
      </c>
      <c r="P4" s="28" t="n"/>
      <c r="Q4" s="27" t="n">
        <v>0</v>
      </c>
      <c r="R4" s="27" t="inlineStr">
        <is>
          <t>Not yet checked; company found in trade directory listing, contact not confirmed</t>
        </is>
      </c>
      <c r="S4" s="27" t="n">
        <v>3</v>
      </c>
      <c r="T4" s="27" t="str">
        <f>IF(AND(O4="Verified",S4&gt;=4),"A",IF(S4&gt;=3,"B","C"))</f>
        <v>B</v>
      </c>
      <c r="U4" s="27" t="inlineStr">
        <is>
          <t>Research contact</t>
        </is>
      </c>
    </row>
    <row r="5">
      <c r="A5" s="27" t="inlineStr">
        <is>
          <t>L-0004</t>
        </is>
      </c>
      <c r="B5" s="27" t="inlineStr">
        <is>
          <t>Bryowlan Botanicals</t>
        </is>
      </c>
      <c r="C5" s="27" t="inlineStr">
        <is>
          <t>Health &amp; personal care</t>
        </is>
      </c>
      <c r="D5" s="27" t="inlineStr">
        <is>
          <t>Haircare</t>
        </is>
      </c>
      <c r="E5" s="27" t="inlineStr">
        <is>
          <t>Ballarat</t>
        </is>
      </c>
      <c r="F5" s="27" t="inlineStr">
        <is>
          <t>VIC</t>
        </is>
      </c>
      <c r="G5" s="27" t="inlineStr">
        <is>
          <t>11–50</t>
        </is>
      </c>
      <c r="H5" s="27" t="inlineStr">
        <is>
          <t>Hugo</t>
        </is>
      </c>
      <c r="I5" s="27" t="inlineStr">
        <is>
          <t>Stewart</t>
        </is>
      </c>
      <c r="J5" s="27" t="inlineStr">
        <is>
          <t>Operations Manager</t>
        </is>
      </c>
      <c r="K5" s="27" t="inlineStr">
        <is>
          <t>Manager</t>
        </is>
      </c>
      <c r="L5" s="27" t="inlineStr">
        <is>
          <t>Operations</t>
        </is>
      </c>
      <c r="M5" s="27" t="inlineStr">
        <is>
          <t>hugo.stewart@bryowlan.example</t>
        </is>
      </c>
      <c r="N5" s="27" t="inlineStr">
        <is>
          <t>(03) 7010 0310</t>
        </is>
      </c>
      <c r="O5" s="27" t="inlineStr">
        <is>
          <t>Verified</t>
        </is>
      </c>
      <c r="P5" s="28" t="n">
        <v>46318</v>
      </c>
      <c r="Q5" s="27" t="n">
        <v>2</v>
      </c>
      <c r="R5" s="27" t="inlineStr">
        <is>
          <t>Name and title match on recent trade-show exhibitor list and company annual sustainability statement</t>
        </is>
      </c>
      <c r="S5" s="27" t="n">
        <v>3</v>
      </c>
      <c r="T5" s="27" t="str">
        <f>IF(AND(O5="Verified",S5&gt;=4),"A",IF(S5&gt;=3,"B","C"))</f>
        <v>B</v>
      </c>
      <c r="U5" s="27" t="inlineStr">
        <is>
          <t>Ready for outreach</t>
        </is>
      </c>
    </row>
    <row r="6">
      <c r="A6" s="27" t="inlineStr">
        <is>
          <t>L-0005</t>
        </is>
      </c>
      <c r="B6" s="27" t="inlineStr">
        <is>
          <t>Bryowlan Botanicals</t>
        </is>
      </c>
      <c r="C6" s="27" t="inlineStr">
        <is>
          <t>Health &amp; personal care</t>
        </is>
      </c>
      <c r="D6" s="27" t="inlineStr">
        <is>
          <t>Haircare</t>
        </is>
      </c>
      <c r="E6" s="27" t="inlineStr">
        <is>
          <t>Ballarat</t>
        </is>
      </c>
      <c r="F6" s="27" t="inlineStr">
        <is>
          <t>VIC</t>
        </is>
      </c>
      <c r="G6" s="27" t="inlineStr">
        <is>
          <t>11–50</t>
        </is>
      </c>
      <c r="H6" s="27" t="inlineStr">
        <is>
          <t>Leo</t>
        </is>
      </c>
      <c r="I6" s="27" t="inlineStr">
        <is>
          <t>Ward</t>
        </is>
      </c>
      <c r="J6" s="27" t="inlineStr">
        <is>
          <t>Operations Manager</t>
        </is>
      </c>
      <c r="K6" s="27" t="inlineStr">
        <is>
          <t>Manager</t>
        </is>
      </c>
      <c r="L6" s="27" t="inlineStr">
        <is>
          <t>Operations</t>
        </is>
      </c>
      <c r="M6" s="27" t="inlineStr">
        <is>
          <t>leo.ward@bryowlan.example</t>
        </is>
      </c>
      <c r="N6" s="27" t="inlineStr">
        <is>
          <t>0491 574 632</t>
        </is>
      </c>
      <c r="O6" s="27" t="inlineStr">
        <is>
          <t>Verified</t>
        </is>
      </c>
      <c r="P6" s="28" t="n">
        <v>46307</v>
      </c>
      <c r="Q6" s="27" t="n">
        <v>3</v>
      </c>
      <c r="R6" s="27" t="inlineStr">
        <is>
          <t>Name and title match on trade directory entry and job advertisement naming the hiring manager; also on business news article</t>
        </is>
      </c>
      <c r="S6" s="27" t="n">
        <v>3</v>
      </c>
      <c r="T6" s="27" t="str">
        <f>IF(AND(O6="Verified",S6&gt;=4),"A",IF(S6&gt;=3,"B","C"))</f>
        <v>B</v>
      </c>
      <c r="U6" s="27" t="inlineStr">
        <is>
          <t>Ready for outreach</t>
        </is>
      </c>
    </row>
    <row r="7">
      <c r="A7" s="27" t="inlineStr">
        <is>
          <t>L-0006</t>
        </is>
      </c>
      <c r="B7" s="27" t="inlineStr">
        <is>
          <t>Calinglow Supply Co.</t>
        </is>
      </c>
      <c r="C7" s="27" t="inlineStr">
        <is>
          <t>Industrial &amp; trade supplies</t>
        </is>
      </c>
      <c r="D7" s="27" t="inlineStr">
        <is>
          <t>Fasteners</t>
        </is>
      </c>
      <c r="E7" s="27" t="inlineStr">
        <is>
          <t>Newcastle</t>
        </is>
      </c>
      <c r="F7" s="27" t="inlineStr">
        <is>
          <t>NSW</t>
        </is>
      </c>
      <c r="G7" s="27" t="inlineStr">
        <is>
          <t>51–200</t>
        </is>
      </c>
      <c r="H7" s="27" t="inlineStr">
        <is>
          <t>Tom</t>
        </is>
      </c>
      <c r="I7" s="27" t="inlineStr">
        <is>
          <t>Collins</t>
        </is>
      </c>
      <c r="J7" s="27" t="inlineStr">
        <is>
          <t>Warehouse Manager</t>
        </is>
      </c>
      <c r="K7" s="27" t="inlineStr">
        <is>
          <t>Manager</t>
        </is>
      </c>
      <c r="L7" s="27" t="inlineStr">
        <is>
          <t>Operations</t>
        </is>
      </c>
      <c r="M7" s="27" t="inlineStr">
        <is>
          <t>tom.collins@calinglow.example</t>
        </is>
      </c>
      <c r="N7" s="27" t="inlineStr">
        <is>
          <t>0491 575 254</t>
        </is>
      </c>
      <c r="O7" s="27" t="inlineStr">
        <is>
          <t>Verified</t>
        </is>
      </c>
      <c r="P7" s="28" t="n">
        <v>46306</v>
      </c>
      <c r="Q7" s="27" t="n">
        <v>3</v>
      </c>
      <c r="R7" s="27" t="inlineStr">
        <is>
          <t>Name and title match on business news article and recent trade-show exhibitor list; also on company annual sustainability statement</t>
        </is>
      </c>
      <c r="S7" s="27" t="n">
        <v>2</v>
      </c>
      <c r="T7" s="27" t="str">
        <f>IF(AND(O7="Verified",S7&gt;=4),"A",IF(S7&gt;=3,"B","C"))</f>
        <v>C</v>
      </c>
      <c r="U7" s="27" t="inlineStr">
        <is>
          <t>Ready for outreach</t>
        </is>
      </c>
    </row>
    <row r="8">
      <c r="A8" s="27" t="inlineStr">
        <is>
          <t>L-0007</t>
        </is>
      </c>
      <c r="B8" s="27" t="inlineStr">
        <is>
          <t>Calisket Industrial</t>
        </is>
      </c>
      <c r="C8" s="27" t="inlineStr">
        <is>
          <t>Industrial &amp; trade supplies</t>
        </is>
      </c>
      <c r="D8" s="27" t="inlineStr">
        <is>
          <t>Fasteners</t>
        </is>
      </c>
      <c r="E8" s="27" t="inlineStr">
        <is>
          <t>Perth</t>
        </is>
      </c>
      <c r="F8" s="27" t="inlineStr">
        <is>
          <t>WA</t>
        </is>
      </c>
      <c r="G8" s="27" t="inlineStr">
        <is>
          <t>51–200</t>
        </is>
      </c>
      <c r="H8" s="27" t="inlineStr">
        <is>
          <t>Harper</t>
        </is>
      </c>
      <c r="I8" s="27" t="inlineStr">
        <is>
          <t>Chen</t>
        </is>
      </c>
      <c r="J8" s="27" t="inlineStr">
        <is>
          <t>Operations Manager</t>
        </is>
      </c>
      <c r="K8" s="27" t="inlineStr">
        <is>
          <t>Manager</t>
        </is>
      </c>
      <c r="L8" s="27" t="inlineStr">
        <is>
          <t>Operations</t>
        </is>
      </c>
      <c r="M8" s="27" t="inlineStr">
        <is>
          <t>harper.chen@calisket.example</t>
        </is>
      </c>
      <c r="N8" s="27" t="inlineStr">
        <is>
          <t>(08) 7010 9338</t>
        </is>
      </c>
      <c r="O8" s="27" t="inlineStr">
        <is>
          <t>Verified</t>
        </is>
      </c>
      <c r="P8" s="28" t="n">
        <v>46309</v>
      </c>
      <c r="Q8" s="27" t="n">
        <v>2</v>
      </c>
      <c r="R8" s="27" t="inlineStr">
        <is>
          <t>Name and title match on trade directory entry and company website team page</t>
        </is>
      </c>
      <c r="S8" s="27" t="n">
        <v>3</v>
      </c>
      <c r="T8" s="27" t="str">
        <f>IF(AND(O8="Verified",S8&gt;=4),"A",IF(S8&gt;=3,"B","C"))</f>
        <v>B</v>
      </c>
      <c r="U8" s="27" t="inlineStr">
        <is>
          <t>Ready for outreach</t>
        </is>
      </c>
    </row>
    <row r="9">
      <c r="A9" s="27" t="inlineStr">
        <is>
          <t>L-0008</t>
        </is>
      </c>
      <c r="B9" s="27" t="inlineStr">
        <is>
          <t>Calisket Industrial</t>
        </is>
      </c>
      <c r="C9" s="27" t="inlineStr">
        <is>
          <t>Industrial &amp; trade supplies</t>
        </is>
      </c>
      <c r="D9" s="27" t="inlineStr">
        <is>
          <t>Fasteners</t>
        </is>
      </c>
      <c r="E9" s="27" t="inlineStr">
        <is>
          <t>Perth</t>
        </is>
      </c>
      <c r="F9" s="27" t="inlineStr">
        <is>
          <t>WA</t>
        </is>
      </c>
      <c r="G9" s="27" t="inlineStr">
        <is>
          <t>51–200</t>
        </is>
      </c>
      <c r="H9" s="27" t="inlineStr">
        <is>
          <t>James</t>
        </is>
      </c>
      <c r="I9" s="27" t="inlineStr">
        <is>
          <t>Rossi</t>
        </is>
      </c>
      <c r="J9" s="27" t="inlineStr">
        <is>
          <t>Warehouse Manager</t>
        </is>
      </c>
      <c r="K9" s="27" t="inlineStr">
        <is>
          <t>Manager</t>
        </is>
      </c>
      <c r="L9" s="27" t="inlineStr">
        <is>
          <t>Operations</t>
        </is>
      </c>
      <c r="M9" s="27" t="inlineStr">
        <is>
          <t>james.rossi@calisket.example</t>
        </is>
      </c>
      <c r="N9" s="27" t="inlineStr">
        <is>
          <t>(08) 5550 8951</t>
        </is>
      </c>
      <c r="O9" s="27" t="inlineStr">
        <is>
          <t>Partially verified</t>
        </is>
      </c>
      <c r="P9" s="28" t="n">
        <v>46310</v>
      </c>
      <c r="Q9" s="27" t="n">
        <v>1</v>
      </c>
      <c r="R9" s="27" t="inlineStr">
        <is>
          <t>Name and title found on business news article only; needs a second source</t>
        </is>
      </c>
      <c r="S9" s="27" t="n">
        <v>3</v>
      </c>
      <c r="T9" s="27" t="str">
        <f>IF(AND(O9="Verified",S9&gt;=4),"A",IF(S9&gt;=3,"B","C"))</f>
        <v>B</v>
      </c>
      <c r="U9" s="27" t="inlineStr">
        <is>
          <t>Find second source</t>
        </is>
      </c>
    </row>
    <row r="10">
      <c r="A10" s="27" t="inlineStr">
        <is>
          <t>L-0009</t>
        </is>
      </c>
      <c r="B10" s="27" t="inlineStr">
        <is>
          <t>Calvorin Home</t>
        </is>
      </c>
      <c r="C10" s="27" t="inlineStr">
        <is>
          <t>Homewares &amp; lifestyle</t>
        </is>
      </c>
      <c r="D10" s="27" t="inlineStr">
        <is>
          <t>Textiles</t>
        </is>
      </c>
      <c r="E10" s="27" t="inlineStr">
        <is>
          <t>Brisbane</t>
        </is>
      </c>
      <c r="F10" s="27" t="inlineStr">
        <is>
          <t>QLD</t>
        </is>
      </c>
      <c r="G10" s="27" t="inlineStr">
        <is>
          <t>51–200</t>
        </is>
      </c>
      <c r="H10" s="27" t="inlineStr">
        <is>
          <t>Matilda</t>
        </is>
      </c>
      <c r="I10" s="27" t="inlineStr">
        <is>
          <t>Bell</t>
        </is>
      </c>
      <c r="J10" s="27" t="inlineStr">
        <is>
          <t>Head of Operations</t>
        </is>
      </c>
      <c r="K10" s="27" t="inlineStr">
        <is>
          <t>Head</t>
        </is>
      </c>
      <c r="L10" s="27" t="inlineStr">
        <is>
          <t>Operations</t>
        </is>
      </c>
      <c r="M10" s="27" t="inlineStr">
        <is>
          <t>matilda.bell@calvorin.example</t>
        </is>
      </c>
      <c r="N10" s="27" t="inlineStr">
        <is>
          <t>(07) 5550 5206</t>
        </is>
      </c>
      <c r="O10" s="27" t="inlineStr">
        <is>
          <t>Verified</t>
        </is>
      </c>
      <c r="P10" s="28" t="n">
        <v>46307</v>
      </c>
      <c r="Q10" s="27" t="n">
        <v>2</v>
      </c>
      <c r="R10" s="27" t="inlineStr">
        <is>
          <t>Name and title match on company annual sustainability statement and job advertisement naming the hiring manager</t>
        </is>
      </c>
      <c r="S10" s="27" t="n">
        <v>4</v>
      </c>
      <c r="T10" s="27" t="str">
        <f>IF(AND(O10="Verified",S10&gt;=4),"A",IF(S10&gt;=3,"B","C"))</f>
        <v>A</v>
      </c>
      <c r="U10" s="27" t="inlineStr">
        <is>
          <t>Ready for outreach</t>
        </is>
      </c>
    </row>
    <row r="11">
      <c r="A11" s="27" t="inlineStr">
        <is>
          <t>L-0010</t>
        </is>
      </c>
      <c r="B11" s="27" t="inlineStr">
        <is>
          <t>Calvorin Home</t>
        </is>
      </c>
      <c r="C11" s="27" t="inlineStr">
        <is>
          <t>Homewares &amp; lifestyle</t>
        </is>
      </c>
      <c r="D11" s="27" t="inlineStr">
        <is>
          <t>Textiles</t>
        </is>
      </c>
      <c r="E11" s="27" t="inlineStr">
        <is>
          <t>Brisbane</t>
        </is>
      </c>
      <c r="F11" s="27" t="inlineStr">
        <is>
          <t>QLD</t>
        </is>
      </c>
      <c r="G11" s="27" t="inlineStr">
        <is>
          <t>51–200</t>
        </is>
      </c>
      <c r="H11" s="27" t="inlineStr">
        <is>
          <t>Matilda</t>
        </is>
      </c>
      <c r="I11" s="27" t="inlineStr">
        <is>
          <t>Lee</t>
        </is>
      </c>
      <c r="J11" s="27" t="inlineStr">
        <is>
          <t>Supply Chain Coordinator</t>
        </is>
      </c>
      <c r="K11" s="27" t="inlineStr">
        <is>
          <t>Officer</t>
        </is>
      </c>
      <c r="L11" s="27" t="inlineStr">
        <is>
          <t>Operations</t>
        </is>
      </c>
      <c r="M11" s="27" t="inlineStr">
        <is>
          <t>matilda.lee@calvorin.example</t>
        </is>
      </c>
      <c r="N11" s="27" t="inlineStr">
        <is>
          <t>(07) 7010 0711</t>
        </is>
      </c>
      <c r="O11" s="27" t="inlineStr">
        <is>
          <t>Partially verified</t>
        </is>
      </c>
      <c r="P11" s="28" t="n">
        <v>46317</v>
      </c>
      <c r="Q11" s="27" t="n">
        <v>1</v>
      </c>
      <c r="R11" s="27" t="inlineStr">
        <is>
          <t>Name and title found on company website contact page only; needs a second source</t>
        </is>
      </c>
      <c r="S11" s="27" t="n">
        <v>4</v>
      </c>
      <c r="T11" s="27" t="str">
        <f>IF(AND(O11="Verified",S11&gt;=4),"A",IF(S11&gt;=3,"B","C"))</f>
        <v>B</v>
      </c>
      <c r="U11" s="27" t="inlineStr">
        <is>
          <t>Find second source</t>
        </is>
      </c>
    </row>
    <row r="12">
      <c r="A12" s="27" t="inlineStr">
        <is>
          <t>L-0011</t>
        </is>
      </c>
      <c r="B12" s="27" t="inlineStr">
        <is>
          <t>Calvorin Home</t>
        </is>
      </c>
      <c r="C12" s="27" t="inlineStr">
        <is>
          <t>Homewares &amp; lifestyle</t>
        </is>
      </c>
      <c r="D12" s="27" t="inlineStr">
        <is>
          <t>Textiles</t>
        </is>
      </c>
      <c r="E12" s="27" t="inlineStr">
        <is>
          <t>Brisbane</t>
        </is>
      </c>
      <c r="F12" s="27" t="inlineStr">
        <is>
          <t>QLD</t>
        </is>
      </c>
      <c r="G12" s="27" t="inlineStr">
        <is>
          <t>51–200</t>
        </is>
      </c>
      <c r="H12" s="27" t="inlineStr">
        <is>
          <t>Henry</t>
        </is>
      </c>
      <c r="I12" s="27" t="inlineStr">
        <is>
          <t>Russo</t>
        </is>
      </c>
      <c r="J12" s="27" t="inlineStr">
        <is>
          <t>Head of Operations</t>
        </is>
      </c>
      <c r="K12" s="27" t="inlineStr">
        <is>
          <t>Head</t>
        </is>
      </c>
      <c r="L12" s="27" t="inlineStr">
        <is>
          <t>Operations</t>
        </is>
      </c>
      <c r="M12" s="27" t="inlineStr">
        <is>
          <t>henry.russo@calvorin.example</t>
        </is>
      </c>
      <c r="N12" s="27" t="inlineStr">
        <is>
          <t>(07) 5550 9096</t>
        </is>
      </c>
      <c r="O12" s="27" t="inlineStr">
        <is>
          <t>Needs review</t>
        </is>
      </c>
      <c r="P12" s="28" t="n">
        <v>46318</v>
      </c>
      <c r="Q12" s="27" t="n">
        <v>1</v>
      </c>
      <c r="R12" s="27" t="inlineStr">
        <is>
          <t>Title differs between trade directory entry and an older listing; role may have changed</t>
        </is>
      </c>
      <c r="S12" s="27" t="n">
        <v>4</v>
      </c>
      <c r="T12" s="27" t="str">
        <f>IF(AND(O12="Verified",S12&gt;=4),"A",IF(S12&gt;=3,"B","C"))</f>
        <v>B</v>
      </c>
      <c r="U12" s="27" t="inlineStr">
        <is>
          <t>Confirm current role</t>
        </is>
      </c>
    </row>
    <row r="13">
      <c r="A13" s="27" t="inlineStr">
        <is>
          <t>L-0012</t>
        </is>
      </c>
      <c r="B13" s="27" t="inlineStr">
        <is>
          <t>Cobbambry Trade Supplies</t>
        </is>
      </c>
      <c r="C13" s="27" t="inlineStr">
        <is>
          <t>Industrial &amp; trade supplies</t>
        </is>
      </c>
      <c r="D13" s="27" t="inlineStr">
        <is>
          <t>Cleaning chemicals</t>
        </is>
      </c>
      <c r="E13" s="27" t="inlineStr">
        <is>
          <t>Perth</t>
        </is>
      </c>
      <c r="F13" s="27" t="inlineStr">
        <is>
          <t>WA</t>
        </is>
      </c>
      <c r="G13" s="27" t="inlineStr">
        <is>
          <t>11–50</t>
        </is>
      </c>
      <c r="H13" s="27" t="inlineStr">
        <is>
          <t>Chloe</t>
        </is>
      </c>
      <c r="I13" s="27" t="inlineStr">
        <is>
          <t>Nguyen</t>
        </is>
      </c>
      <c r="J13" s="27" t="inlineStr">
        <is>
          <t>Supply Chain Coordinator</t>
        </is>
      </c>
      <c r="K13" s="27" t="inlineStr">
        <is>
          <t>Officer</t>
        </is>
      </c>
      <c r="L13" s="27" t="inlineStr">
        <is>
          <t>Operations</t>
        </is>
      </c>
      <c r="M13" s="27" t="inlineStr">
        <is>
          <t>chloe.nguyen@cobbambry.example</t>
        </is>
      </c>
      <c r="N13" s="27" t="inlineStr">
        <is>
          <t>(08) 7010 0518</t>
        </is>
      </c>
      <c r="O13" s="27" t="inlineStr">
        <is>
          <t>Partially verified</t>
        </is>
      </c>
      <c r="P13" s="28" t="n">
        <v>46310</v>
      </c>
      <c r="Q13" s="27" t="n">
        <v>1</v>
      </c>
      <c r="R13" s="27" t="inlineStr">
        <is>
          <t>Name and title found on recent trade-show exhibitor list only; needs a second source</t>
        </is>
      </c>
      <c r="S13" s="27" t="n">
        <v>2</v>
      </c>
      <c r="T13" s="27" t="str">
        <f>IF(AND(O13="Verified",S13&gt;=4),"A",IF(S13&gt;=3,"B","C"))</f>
        <v>C</v>
      </c>
      <c r="U13" s="27" t="inlineStr">
        <is>
          <t>Find second source</t>
        </is>
      </c>
    </row>
    <row r="14">
      <c r="A14" s="27" t="inlineStr">
        <is>
          <t>L-0013</t>
        </is>
      </c>
      <c r="B14" s="27" t="inlineStr">
        <is>
          <t>Cobbambry Trade Supplies</t>
        </is>
      </c>
      <c r="C14" s="27" t="inlineStr">
        <is>
          <t>Industrial &amp; trade supplies</t>
        </is>
      </c>
      <c r="D14" s="27" t="inlineStr">
        <is>
          <t>Cleaning chemicals</t>
        </is>
      </c>
      <c r="E14" s="27" t="inlineStr">
        <is>
          <t>Perth</t>
        </is>
      </c>
      <c r="F14" s="27" t="inlineStr">
        <is>
          <t>WA</t>
        </is>
      </c>
      <c r="G14" s="27" t="inlineStr">
        <is>
          <t>11–50</t>
        </is>
      </c>
      <c r="H14" s="27" t="inlineStr">
        <is>
          <t>Daniel</t>
        </is>
      </c>
      <c r="I14" s="27" t="inlineStr">
        <is>
          <t>Price</t>
        </is>
      </c>
      <c r="J14" s="27" t="inlineStr">
        <is>
          <t>Managing Director</t>
        </is>
      </c>
      <c r="K14" s="27" t="inlineStr">
        <is>
          <t>Director</t>
        </is>
      </c>
      <c r="L14" s="27" t="inlineStr">
        <is>
          <t>Leadership</t>
        </is>
      </c>
      <c r="M14" s="27" t="inlineStr">
        <is>
          <t>daniel.price@cobbambry.example</t>
        </is>
      </c>
      <c r="N14" s="27" t="inlineStr">
        <is>
          <t>(08) 5550 3054</t>
        </is>
      </c>
      <c r="O14" s="27" t="inlineStr">
        <is>
          <t>Needs review</t>
        </is>
      </c>
      <c r="P14" s="28" t="n">
        <v>46298</v>
      </c>
      <c r="Q14" s="27" t="n">
        <v>1</v>
      </c>
      <c r="R14" s="27" t="inlineStr">
        <is>
          <t>Title differs between company annual sustainability statement and an older listing; role may have changed</t>
        </is>
      </c>
      <c r="S14" s="27" t="n">
        <v>2</v>
      </c>
      <c r="T14" s="27" t="str">
        <f>IF(AND(O14="Verified",S14&gt;=4),"A",IF(S14&gt;=3,"B","C"))</f>
        <v>C</v>
      </c>
      <c r="U14" s="27" t="inlineStr">
        <is>
          <t>Confirm current role</t>
        </is>
      </c>
    </row>
    <row r="15">
      <c r="A15" s="27" t="inlineStr">
        <is>
          <t>L-0014</t>
        </is>
      </c>
      <c r="B15" s="27" t="inlineStr">
        <is>
          <t>Cobbambry Trade Supplies</t>
        </is>
      </c>
      <c r="C15" s="27" t="inlineStr">
        <is>
          <t>Industrial &amp; trade supplies</t>
        </is>
      </c>
      <c r="D15" s="27" t="inlineStr">
        <is>
          <t>Cleaning chemicals</t>
        </is>
      </c>
      <c r="E15" s="27" t="inlineStr">
        <is>
          <t>Perth</t>
        </is>
      </c>
      <c r="F15" s="27" t="inlineStr">
        <is>
          <t>WA</t>
        </is>
      </c>
      <c r="G15" s="27" t="inlineStr">
        <is>
          <t>11–50</t>
        </is>
      </c>
      <c r="H15" s="27" t="inlineStr">
        <is>
          <t>Anna</t>
        </is>
      </c>
      <c r="I15" s="27" t="inlineStr">
        <is>
          <t>Reid</t>
        </is>
      </c>
      <c r="J15" s="27" t="inlineStr">
        <is>
          <t>Purchasing Officer</t>
        </is>
      </c>
      <c r="K15" s="27" t="inlineStr">
        <is>
          <t>Officer</t>
        </is>
      </c>
      <c r="L15" s="27" t="inlineStr">
        <is>
          <t>Procurement</t>
        </is>
      </c>
      <c r="M15" s="27" t="inlineStr">
        <is>
          <t>anna.reid@cobbambry.example</t>
        </is>
      </c>
      <c r="N15" s="27" t="inlineStr"/>
      <c r="O15" s="27" t="inlineStr">
        <is>
          <t>Unverified</t>
        </is>
      </c>
      <c r="P15" s="28" t="n"/>
      <c r="Q15" s="27" t="n">
        <v>0</v>
      </c>
      <c r="R15" s="27" t="inlineStr">
        <is>
          <t>Not yet checked; company found in trade directory listing, contact not confirmed</t>
        </is>
      </c>
      <c r="S15" s="27" t="n">
        <v>2</v>
      </c>
      <c r="T15" s="27" t="str">
        <f>IF(AND(O15="Verified",S15&gt;=4),"A",IF(S15&gt;=3,"B","C"))</f>
        <v>C</v>
      </c>
      <c r="U15" s="27" t="inlineStr">
        <is>
          <t>Research contact</t>
        </is>
      </c>
    </row>
    <row r="16">
      <c r="A16" s="27" t="inlineStr">
        <is>
          <t>L-0015</t>
        </is>
      </c>
      <c r="B16" s="27" t="inlineStr">
        <is>
          <t>Cobbambry Trade Supplies</t>
        </is>
      </c>
      <c r="C16" s="27" t="inlineStr">
        <is>
          <t>Industrial &amp; trade supplies</t>
        </is>
      </c>
      <c r="D16" s="27" t="inlineStr">
        <is>
          <t>Cleaning chemicals</t>
        </is>
      </c>
      <c r="E16" s="27" t="inlineStr">
        <is>
          <t>Perth</t>
        </is>
      </c>
      <c r="F16" s="27" t="inlineStr">
        <is>
          <t>WA</t>
        </is>
      </c>
      <c r="G16" s="27" t="inlineStr">
        <is>
          <t>11–50</t>
        </is>
      </c>
      <c r="H16" s="27" t="inlineStr">
        <is>
          <t>Kate</t>
        </is>
      </c>
      <c r="I16" s="27" t="inlineStr">
        <is>
          <t>Walker</t>
        </is>
      </c>
      <c r="J16" s="27" t="inlineStr">
        <is>
          <t>Managing Director</t>
        </is>
      </c>
      <c r="K16" s="27" t="inlineStr">
        <is>
          <t>Director</t>
        </is>
      </c>
      <c r="L16" s="27" t="inlineStr">
        <is>
          <t>Leadership</t>
        </is>
      </c>
      <c r="M16" s="27" t="inlineStr">
        <is>
          <t>kate.walker@cobbambry.example</t>
        </is>
      </c>
      <c r="N16" s="27" t="inlineStr"/>
      <c r="O16" s="27" t="inlineStr">
        <is>
          <t>Unverified</t>
        </is>
      </c>
      <c r="P16" s="28" t="n"/>
      <c r="Q16" s="27" t="n">
        <v>0</v>
      </c>
      <c r="R16" s="27" t="inlineStr">
        <is>
          <t>Not yet checked; company found in trade directory listing, contact not confirmed</t>
        </is>
      </c>
      <c r="S16" s="27" t="n">
        <v>2</v>
      </c>
      <c r="T16" s="27" t="str">
        <f>IF(AND(O16="Verified",S16&gt;=4),"A",IF(S16&gt;=3,"B","C"))</f>
        <v>C</v>
      </c>
      <c r="U16" s="27" t="inlineStr">
        <is>
          <t>Research contact</t>
        </is>
      </c>
    </row>
    <row r="17">
      <c r="A17" s="27" t="inlineStr">
        <is>
          <t>L-0016</t>
        </is>
      </c>
      <c r="B17" s="27" t="inlineStr">
        <is>
          <t>Cobbambry Trade Supplies</t>
        </is>
      </c>
      <c r="C17" s="27" t="inlineStr">
        <is>
          <t>Industrial &amp; trade supplies</t>
        </is>
      </c>
      <c r="D17" s="27" t="inlineStr">
        <is>
          <t>Cleaning chemicals</t>
        </is>
      </c>
      <c r="E17" s="27" t="inlineStr">
        <is>
          <t>Perth</t>
        </is>
      </c>
      <c r="F17" s="27" t="inlineStr">
        <is>
          <t>WA</t>
        </is>
      </c>
      <c r="G17" s="27" t="inlineStr">
        <is>
          <t>11–50</t>
        </is>
      </c>
      <c r="H17" s="27" t="inlineStr">
        <is>
          <t>Oliver</t>
        </is>
      </c>
      <c r="I17" s="27" t="inlineStr">
        <is>
          <t>Wright</t>
        </is>
      </c>
      <c r="J17" s="27" t="inlineStr">
        <is>
          <t>Supply Chain Coordinator</t>
        </is>
      </c>
      <c r="K17" s="27" t="inlineStr">
        <is>
          <t>Officer</t>
        </is>
      </c>
      <c r="L17" s="27" t="inlineStr">
        <is>
          <t>Operations</t>
        </is>
      </c>
      <c r="M17" s="27" t="inlineStr">
        <is>
          <t>oliver.wright@cobbambry.example</t>
        </is>
      </c>
      <c r="N17" s="27" t="inlineStr">
        <is>
          <t>(08) 5550 1474</t>
        </is>
      </c>
      <c r="O17" s="27" t="inlineStr">
        <is>
          <t>Verified</t>
        </is>
      </c>
      <c r="P17" s="28" t="n">
        <v>46298</v>
      </c>
      <c r="Q17" s="27" t="n">
        <v>2</v>
      </c>
      <c r="R17" s="27" t="inlineStr">
        <is>
          <t>Name and title match on company website team page and company annual sustainability statement</t>
        </is>
      </c>
      <c r="S17" s="27" t="n">
        <v>2</v>
      </c>
      <c r="T17" s="27" t="str">
        <f>IF(AND(O17="Verified",S17&gt;=4),"A",IF(S17&gt;=3,"B","C"))</f>
        <v>C</v>
      </c>
      <c r="U17" s="27" t="inlineStr">
        <is>
          <t>Ready for outreach</t>
        </is>
      </c>
    </row>
    <row r="18">
      <c r="A18" s="27" t="inlineStr">
        <is>
          <t>L-0017</t>
        </is>
      </c>
      <c r="B18" s="27" t="inlineStr">
        <is>
          <t>Cobbelmoor Provisions</t>
        </is>
      </c>
      <c r="C18" s="27" t="inlineStr">
        <is>
          <t>Food &amp; beverage manufacturing</t>
        </is>
      </c>
      <c r="D18" s="27" t="inlineStr">
        <is>
          <t>Craft beverages</t>
        </is>
      </c>
      <c r="E18" s="27" t="inlineStr">
        <is>
          <t>Hobart</t>
        </is>
      </c>
      <c r="F18" s="27" t="inlineStr">
        <is>
          <t>TAS</t>
        </is>
      </c>
      <c r="G18" s="27" t="inlineStr">
        <is>
          <t>11–50</t>
        </is>
      </c>
      <c r="H18" s="27" t="inlineStr">
        <is>
          <t>Sam</t>
        </is>
      </c>
      <c r="I18" s="27" t="inlineStr">
        <is>
          <t>Campbell</t>
        </is>
      </c>
      <c r="J18" s="27" t="inlineStr">
        <is>
          <t>Warehouse Manager</t>
        </is>
      </c>
      <c r="K18" s="27" t="inlineStr">
        <is>
          <t>Manager</t>
        </is>
      </c>
      <c r="L18" s="27" t="inlineStr">
        <is>
          <t>Operations</t>
        </is>
      </c>
      <c r="M18" s="27" t="inlineStr">
        <is>
          <t>sam.campbell@cobbelmoor.example</t>
        </is>
      </c>
      <c r="N18" s="27" t="inlineStr">
        <is>
          <t>(03) 5550 7588</t>
        </is>
      </c>
      <c r="O18" s="27" t="inlineStr">
        <is>
          <t>Partially verified</t>
        </is>
      </c>
      <c r="P18" s="28" t="n">
        <v>46316</v>
      </c>
      <c r="Q18" s="27" t="n">
        <v>1</v>
      </c>
      <c r="R18" s="27" t="inlineStr">
        <is>
          <t>Name and title found on company annual sustainability statement only; needs a second source</t>
        </is>
      </c>
      <c r="S18" s="27" t="n">
        <v>2</v>
      </c>
      <c r="T18" s="27" t="str">
        <f>IF(AND(O18="Verified",S18&gt;=4),"A",IF(S18&gt;=3,"B","C"))</f>
        <v>C</v>
      </c>
      <c r="U18" s="27" t="inlineStr">
        <is>
          <t>Find second source</t>
        </is>
      </c>
    </row>
    <row r="19">
      <c r="A19" s="27" t="inlineStr">
        <is>
          <t>L-0018</t>
        </is>
      </c>
      <c r="B19" s="27" t="inlineStr">
        <is>
          <t>Cobbivane Goods</t>
        </is>
      </c>
      <c r="C19" s="27" t="inlineStr">
        <is>
          <t>Homewares &amp; lifestyle</t>
        </is>
      </c>
      <c r="D19" s="27" t="inlineStr">
        <is>
          <t>Candles &amp; fragrance</t>
        </is>
      </c>
      <c r="E19" s="27" t="inlineStr">
        <is>
          <t>Perth</t>
        </is>
      </c>
      <c r="F19" s="27" t="inlineStr">
        <is>
          <t>WA</t>
        </is>
      </c>
      <c r="G19" s="27" t="inlineStr">
        <is>
          <t>201–500</t>
        </is>
      </c>
      <c r="H19" s="27" t="inlineStr">
        <is>
          <t>Sofia</t>
        </is>
      </c>
      <c r="I19" s="27" t="inlineStr">
        <is>
          <t>Morris</t>
        </is>
      </c>
      <c r="J19" s="27" t="inlineStr">
        <is>
          <t>Procurement Manager</t>
        </is>
      </c>
      <c r="K19" s="27" t="inlineStr">
        <is>
          <t>Manager</t>
        </is>
      </c>
      <c r="L19" s="27" t="inlineStr">
        <is>
          <t>Procurement</t>
        </is>
      </c>
      <c r="M19" s="27" t="inlineStr">
        <is>
          <t>sofia.morris@cobbivane.example</t>
        </is>
      </c>
      <c r="N19" s="27" t="inlineStr">
        <is>
          <t>0491 572 665</t>
        </is>
      </c>
      <c r="O19" s="27" t="inlineStr">
        <is>
          <t>Verified</t>
        </is>
      </c>
      <c r="P19" s="28" t="n">
        <v>46308</v>
      </c>
      <c r="Q19" s="27" t="n">
        <v>3</v>
      </c>
      <c r="R19" s="27" t="inlineStr">
        <is>
          <t>Name and title match on job advertisement naming the hiring manager and company website team page; also on trade directory entry</t>
        </is>
      </c>
      <c r="S19" s="27" t="n">
        <v>2</v>
      </c>
      <c r="T19" s="27" t="str">
        <f>IF(AND(O19="Verified",S19&gt;=4),"A",IF(S19&gt;=3,"B","C"))</f>
        <v>C</v>
      </c>
      <c r="U19" s="27" t="inlineStr">
        <is>
          <t>Ready for outreach</t>
        </is>
      </c>
    </row>
    <row r="20">
      <c r="A20" s="27" t="inlineStr">
        <is>
          <t>L-0019</t>
        </is>
      </c>
      <c r="B20" s="27" t="inlineStr">
        <is>
          <t>Cobbivane Goods</t>
        </is>
      </c>
      <c r="C20" s="27" t="inlineStr">
        <is>
          <t>Homewares &amp; lifestyle</t>
        </is>
      </c>
      <c r="D20" s="27" t="inlineStr">
        <is>
          <t>Candles &amp; fragrance</t>
        </is>
      </c>
      <c r="E20" s="27" t="inlineStr">
        <is>
          <t>Perth</t>
        </is>
      </c>
      <c r="F20" s="27" t="inlineStr">
        <is>
          <t>WA</t>
        </is>
      </c>
      <c r="G20" s="27" t="inlineStr">
        <is>
          <t>201–500</t>
        </is>
      </c>
      <c r="H20" s="27" t="inlineStr">
        <is>
          <t>Max</t>
        </is>
      </c>
      <c r="I20" s="27" t="inlineStr">
        <is>
          <t>Taylor</t>
        </is>
      </c>
      <c r="J20" s="27" t="inlineStr">
        <is>
          <t>Managing Director</t>
        </is>
      </c>
      <c r="K20" s="27" t="inlineStr">
        <is>
          <t>Director</t>
        </is>
      </c>
      <c r="L20" s="27" t="inlineStr">
        <is>
          <t>Leadership</t>
        </is>
      </c>
      <c r="M20" s="27" t="inlineStr">
        <is>
          <t>max.taylor@cobbivane.example</t>
        </is>
      </c>
      <c r="N20" s="27" t="inlineStr">
        <is>
          <t>(08) 7010 2466</t>
        </is>
      </c>
      <c r="O20" s="27" t="inlineStr">
        <is>
          <t>Needs review</t>
        </is>
      </c>
      <c r="P20" s="28" t="n">
        <v>46304</v>
      </c>
      <c r="Q20" s="27" t="n">
        <v>2</v>
      </c>
      <c r="R20" s="27" t="inlineStr">
        <is>
          <t>Title differs between business news article and company annual sustainability statement; role may have changed</t>
        </is>
      </c>
      <c r="S20" s="27" t="n">
        <v>2</v>
      </c>
      <c r="T20" s="27" t="str">
        <f>IF(AND(O20="Verified",S20&gt;=4),"A",IF(S20&gt;=3,"B","C"))</f>
        <v>C</v>
      </c>
      <c r="U20" s="27" t="inlineStr">
        <is>
          <t>Confirm current role</t>
        </is>
      </c>
    </row>
    <row r="21">
      <c r="A21" s="27" t="inlineStr">
        <is>
          <t>L-0020</t>
        </is>
      </c>
      <c r="B21" s="27" t="inlineStr">
        <is>
          <t>Cobbivane Goods</t>
        </is>
      </c>
      <c r="C21" s="27" t="inlineStr">
        <is>
          <t>Homewares &amp; lifestyle</t>
        </is>
      </c>
      <c r="D21" s="27" t="inlineStr">
        <is>
          <t>Candles &amp; fragrance</t>
        </is>
      </c>
      <c r="E21" s="27" t="inlineStr">
        <is>
          <t>Perth</t>
        </is>
      </c>
      <c r="F21" s="27" t="inlineStr">
        <is>
          <t>WA</t>
        </is>
      </c>
      <c r="G21" s="27" t="inlineStr">
        <is>
          <t>201–500</t>
        </is>
      </c>
      <c r="H21" s="27" t="inlineStr">
        <is>
          <t>Max</t>
        </is>
      </c>
      <c r="I21" s="27" t="inlineStr">
        <is>
          <t>Turner</t>
        </is>
      </c>
      <c r="J21" s="27" t="inlineStr">
        <is>
          <t>Packaging Technologist</t>
        </is>
      </c>
      <c r="K21" s="27" t="inlineStr">
        <is>
          <t>Officer</t>
        </is>
      </c>
      <c r="L21" s="27" t="inlineStr">
        <is>
          <t>Product</t>
        </is>
      </c>
      <c r="M21" s="27" t="inlineStr">
        <is>
          <t>max.turner@cobbivane.example</t>
        </is>
      </c>
      <c r="N21" s="27" t="inlineStr">
        <is>
          <t>(08) 7010 0417</t>
        </is>
      </c>
      <c r="O21" s="27" t="inlineStr">
        <is>
          <t>Partially verified</t>
        </is>
      </c>
      <c r="P21" s="28" t="n">
        <v>46312</v>
      </c>
      <c r="Q21" s="27" t="n">
        <v>1</v>
      </c>
      <c r="R21" s="27" t="inlineStr">
        <is>
          <t>Name and title found on trade directory entry only; needs a second source</t>
        </is>
      </c>
      <c r="S21" s="27" t="n">
        <v>2</v>
      </c>
      <c r="T21" s="27" t="str">
        <f>IF(AND(O21="Verified",S21&gt;=4),"A",IF(S21&gt;=3,"B","C"))</f>
        <v>C</v>
      </c>
      <c r="U21" s="27" t="inlineStr">
        <is>
          <t>Find second source</t>
        </is>
      </c>
    </row>
    <row r="22">
      <c r="A22" s="27" t="inlineStr">
        <is>
          <t>L-0021</t>
        </is>
      </c>
      <c r="B22" s="27" t="inlineStr">
        <is>
          <t>Cobbombel Trade Supplies</t>
        </is>
      </c>
      <c r="C22" s="27" t="inlineStr">
        <is>
          <t>Industrial &amp; trade supplies</t>
        </is>
      </c>
      <c r="D22" s="27" t="inlineStr">
        <is>
          <t>Fasteners</t>
        </is>
      </c>
      <c r="E22" s="27" t="inlineStr">
        <is>
          <t>Adelaide</t>
        </is>
      </c>
      <c r="F22" s="27" t="inlineStr">
        <is>
          <t>SA</t>
        </is>
      </c>
      <c r="G22" s="27" t="inlineStr">
        <is>
          <t>51–200</t>
        </is>
      </c>
      <c r="H22" s="27" t="inlineStr">
        <is>
          <t>Jack</t>
        </is>
      </c>
      <c r="I22" s="27" t="inlineStr">
        <is>
          <t>Khan</t>
        </is>
      </c>
      <c r="J22" s="27" t="inlineStr">
        <is>
          <t>Purchasing Officer</t>
        </is>
      </c>
      <c r="K22" s="27" t="inlineStr">
        <is>
          <t>Officer</t>
        </is>
      </c>
      <c r="L22" s="27" t="inlineStr">
        <is>
          <t>Procurement</t>
        </is>
      </c>
      <c r="M22" s="27" t="inlineStr">
        <is>
          <t>jack.khan@cobbombel.example</t>
        </is>
      </c>
      <c r="N22" s="27" t="inlineStr"/>
      <c r="O22" s="27" t="inlineStr">
        <is>
          <t>Unverified</t>
        </is>
      </c>
      <c r="P22" s="28" t="n"/>
      <c r="Q22" s="27" t="n">
        <v>0</v>
      </c>
      <c r="R22" s="27" t="inlineStr">
        <is>
          <t>Not yet checked; company found in trade directory listing, contact not confirmed</t>
        </is>
      </c>
      <c r="S22" s="27" t="n">
        <v>3</v>
      </c>
      <c r="T22" s="27" t="str">
        <f>IF(AND(O22="Verified",S22&gt;=4),"A",IF(S22&gt;=3,"B","C"))</f>
        <v>B</v>
      </c>
      <c r="U22" s="27" t="inlineStr">
        <is>
          <t>Research contact</t>
        </is>
      </c>
    </row>
    <row r="23">
      <c r="A23" s="27" t="inlineStr">
        <is>
          <t>L-0022</t>
        </is>
      </c>
      <c r="B23" s="27" t="inlineStr">
        <is>
          <t>Cobbombel Trade Supplies</t>
        </is>
      </c>
      <c r="C23" s="27" t="inlineStr">
        <is>
          <t>Industrial &amp; trade supplies</t>
        </is>
      </c>
      <c r="D23" s="27" t="inlineStr">
        <is>
          <t>Fasteners</t>
        </is>
      </c>
      <c r="E23" s="27" t="inlineStr">
        <is>
          <t>Adelaide</t>
        </is>
      </c>
      <c r="F23" s="27" t="inlineStr">
        <is>
          <t>SA</t>
        </is>
      </c>
      <c r="G23" s="27" t="inlineStr">
        <is>
          <t>51–200</t>
        </is>
      </c>
      <c r="H23" s="27" t="inlineStr">
        <is>
          <t>Wei</t>
        </is>
      </c>
      <c r="I23" s="27" t="inlineStr">
        <is>
          <t>Lim</t>
        </is>
      </c>
      <c r="J23" s="27" t="inlineStr">
        <is>
          <t>Operations Manager</t>
        </is>
      </c>
      <c r="K23" s="27" t="inlineStr">
        <is>
          <t>Manager</t>
        </is>
      </c>
      <c r="L23" s="27" t="inlineStr">
        <is>
          <t>Operations</t>
        </is>
      </c>
      <c r="M23" s="27" t="inlineStr">
        <is>
          <t>wei.lim@cobbombel.example</t>
        </is>
      </c>
      <c r="N23" s="27" t="inlineStr">
        <is>
          <t>(08) 7010 7380</t>
        </is>
      </c>
      <c r="O23" s="27" t="inlineStr">
        <is>
          <t>Needs review</t>
        </is>
      </c>
      <c r="P23" s="28" t="n">
        <v>46305</v>
      </c>
      <c r="Q23" s="27" t="n">
        <v>1</v>
      </c>
      <c r="R23" s="27" t="inlineStr">
        <is>
          <t>Title differs between company annual sustainability statement and an older listing; role may have changed</t>
        </is>
      </c>
      <c r="S23" s="27" t="n">
        <v>3</v>
      </c>
      <c r="T23" s="27" t="str">
        <f>IF(AND(O23="Verified",S23&gt;=4),"A",IF(S23&gt;=3,"B","C"))</f>
        <v>B</v>
      </c>
      <c r="U23" s="27" t="inlineStr">
        <is>
          <t>Confirm current role</t>
        </is>
      </c>
    </row>
    <row r="24">
      <c r="A24" s="27" t="inlineStr">
        <is>
          <t>L-0023</t>
        </is>
      </c>
      <c r="B24" s="27" t="inlineStr">
        <is>
          <t>Cobbombel Trade Supplies</t>
        </is>
      </c>
      <c r="C24" s="27" t="inlineStr">
        <is>
          <t>Industrial &amp; trade supplies</t>
        </is>
      </c>
      <c r="D24" s="27" t="inlineStr">
        <is>
          <t>Fasteners</t>
        </is>
      </c>
      <c r="E24" s="27" t="inlineStr">
        <is>
          <t>Adelaide</t>
        </is>
      </c>
      <c r="F24" s="27" t="inlineStr">
        <is>
          <t>SA</t>
        </is>
      </c>
      <c r="G24" s="27" t="inlineStr">
        <is>
          <t>51–200</t>
        </is>
      </c>
      <c r="H24" s="27" t="inlineStr">
        <is>
          <t>Rosa</t>
        </is>
      </c>
      <c r="I24" s="27" t="inlineStr">
        <is>
          <t>Russo</t>
        </is>
      </c>
      <c r="J24" s="27" t="inlineStr">
        <is>
          <t>Purchasing Officer</t>
        </is>
      </c>
      <c r="K24" s="27" t="inlineStr">
        <is>
          <t>Officer</t>
        </is>
      </c>
      <c r="L24" s="27" t="inlineStr">
        <is>
          <t>Procurement</t>
        </is>
      </c>
      <c r="M24" s="27" t="inlineStr">
        <is>
          <t>rosa.russo@cobbombel.example</t>
        </is>
      </c>
      <c r="N24" s="27" t="inlineStr"/>
      <c r="O24" s="27" t="inlineStr">
        <is>
          <t>Unverified</t>
        </is>
      </c>
      <c r="P24" s="28" t="n"/>
      <c r="Q24" s="27" t="n">
        <v>0</v>
      </c>
      <c r="R24" s="27" t="inlineStr">
        <is>
          <t>Not yet checked; company found in trade directory listing, contact not confirmed</t>
        </is>
      </c>
      <c r="S24" s="27" t="n">
        <v>3</v>
      </c>
      <c r="T24" s="27" t="str">
        <f>IF(AND(O24="Verified",S24&gt;=4),"A",IF(S24&gt;=3,"B","C"))</f>
        <v>B</v>
      </c>
      <c r="U24" s="27" t="inlineStr">
        <is>
          <t>Research contact</t>
        </is>
      </c>
    </row>
    <row r="25">
      <c r="A25" s="27" t="inlineStr">
        <is>
          <t>L-0024</t>
        </is>
      </c>
      <c r="B25" s="27" t="inlineStr">
        <is>
          <t>Cobbunbridge Kitchen</t>
        </is>
      </c>
      <c r="C25" s="27" t="inlineStr">
        <is>
          <t>Food &amp; beverage manufacturing</t>
        </is>
      </c>
      <c r="D25" s="27" t="inlineStr">
        <is>
          <t>Craft beverages</t>
        </is>
      </c>
      <c r="E25" s="27" t="inlineStr">
        <is>
          <t>Ballarat</t>
        </is>
      </c>
      <c r="F25" s="27" t="inlineStr">
        <is>
          <t>VIC</t>
        </is>
      </c>
      <c r="G25" s="27" t="inlineStr">
        <is>
          <t>51–200</t>
        </is>
      </c>
      <c r="H25" s="27" t="inlineStr">
        <is>
          <t>Ivy</t>
        </is>
      </c>
      <c r="I25" s="27" t="inlineStr">
        <is>
          <t>Cooper</t>
        </is>
      </c>
      <c r="J25" s="27" t="inlineStr">
        <is>
          <t>Packaging Technologist</t>
        </is>
      </c>
      <c r="K25" s="27" t="inlineStr">
        <is>
          <t>Officer</t>
        </is>
      </c>
      <c r="L25" s="27" t="inlineStr">
        <is>
          <t>Product</t>
        </is>
      </c>
      <c r="M25" s="27" t="inlineStr">
        <is>
          <t>ivy.cooper@cobbunbridge.example</t>
        </is>
      </c>
      <c r="N25" s="27" t="inlineStr">
        <is>
          <t>(03) 7010 2513</t>
        </is>
      </c>
      <c r="O25" s="27" t="inlineStr">
        <is>
          <t>Partially verified</t>
        </is>
      </c>
      <c r="P25" s="28" t="n">
        <v>46318</v>
      </c>
      <c r="Q25" s="27" t="n">
        <v>1</v>
      </c>
      <c r="R25" s="27" t="inlineStr">
        <is>
          <t>Name and title found on company website team page only; needs a second source</t>
        </is>
      </c>
      <c r="S25" s="27" t="n">
        <v>4</v>
      </c>
      <c r="T25" s="27" t="str">
        <f>IF(AND(O25="Verified",S25&gt;=4),"A",IF(S25&gt;=3,"B","C"))</f>
        <v>B</v>
      </c>
      <c r="U25" s="27" t="inlineStr">
        <is>
          <t>Find second source</t>
        </is>
      </c>
    </row>
    <row r="26">
      <c r="A26" s="27" t="inlineStr">
        <is>
          <t>L-0025</t>
        </is>
      </c>
      <c r="B26" s="27" t="inlineStr">
        <is>
          <t>Cobbunbridge Kitchen</t>
        </is>
      </c>
      <c r="C26" s="27" t="inlineStr">
        <is>
          <t>Food &amp; beverage manufacturing</t>
        </is>
      </c>
      <c r="D26" s="27" t="inlineStr">
        <is>
          <t>Craft beverages</t>
        </is>
      </c>
      <c r="E26" s="27" t="inlineStr">
        <is>
          <t>Ballarat</t>
        </is>
      </c>
      <c r="F26" s="27" t="inlineStr">
        <is>
          <t>VIC</t>
        </is>
      </c>
      <c r="G26" s="27" t="inlineStr">
        <is>
          <t>51–200</t>
        </is>
      </c>
      <c r="H26" s="27" t="inlineStr">
        <is>
          <t>Noah</t>
        </is>
      </c>
      <c r="I26" s="27" t="inlineStr">
        <is>
          <t>Dunn</t>
        </is>
      </c>
      <c r="J26" s="27" t="inlineStr">
        <is>
          <t>Purchasing Officer</t>
        </is>
      </c>
      <c r="K26" s="27" t="inlineStr">
        <is>
          <t>Officer</t>
        </is>
      </c>
      <c r="L26" s="27" t="inlineStr">
        <is>
          <t>Procurement</t>
        </is>
      </c>
      <c r="M26" s="27" t="inlineStr">
        <is>
          <t>noah.dunn@cobbunbridge.example</t>
        </is>
      </c>
      <c r="N26" s="27" t="inlineStr">
        <is>
          <t>(03) 7010 0732</t>
        </is>
      </c>
      <c r="O26" s="27" t="inlineStr">
        <is>
          <t>Verified</t>
        </is>
      </c>
      <c r="P26" s="28" t="n">
        <v>46316</v>
      </c>
      <c r="Q26" s="27" t="n">
        <v>2</v>
      </c>
      <c r="R26" s="27" t="inlineStr">
        <is>
          <t>Name and title match on company website contact page and company annual sustainability statement</t>
        </is>
      </c>
      <c r="S26" s="27" t="n">
        <v>4</v>
      </c>
      <c r="T26" s="27" t="str">
        <f>IF(AND(O26="Verified",S26&gt;=4),"A",IF(S26&gt;=3,"B","C"))</f>
        <v>A</v>
      </c>
      <c r="U26" s="27" t="inlineStr">
        <is>
          <t>Ready for outreach</t>
        </is>
      </c>
    </row>
    <row r="27">
      <c r="A27" s="27" t="inlineStr">
        <is>
          <t>L-0026</t>
        </is>
      </c>
      <c r="B27" s="27" t="inlineStr">
        <is>
          <t>Cobbunbridge Kitchen</t>
        </is>
      </c>
      <c r="C27" s="27" t="inlineStr">
        <is>
          <t>Food &amp; beverage manufacturing</t>
        </is>
      </c>
      <c r="D27" s="27" t="inlineStr">
        <is>
          <t>Craft beverages</t>
        </is>
      </c>
      <c r="E27" s="27" t="inlineStr">
        <is>
          <t>Ballarat</t>
        </is>
      </c>
      <c r="F27" s="27" t="inlineStr">
        <is>
          <t>VIC</t>
        </is>
      </c>
      <c r="G27" s="27" t="inlineStr">
        <is>
          <t>51–200</t>
        </is>
      </c>
      <c r="H27" s="27" t="inlineStr">
        <is>
          <t>Josh</t>
        </is>
      </c>
      <c r="I27" s="27" t="inlineStr">
        <is>
          <t>Nguyen</t>
        </is>
      </c>
      <c r="J27" s="27" t="inlineStr">
        <is>
          <t>General Manager</t>
        </is>
      </c>
      <c r="K27" s="27" t="inlineStr">
        <is>
          <t>Director</t>
        </is>
      </c>
      <c r="L27" s="27" t="inlineStr">
        <is>
          <t>Leadership</t>
        </is>
      </c>
      <c r="M27" s="27" t="inlineStr">
        <is>
          <t>josh.nguyen@cobbunbridge.example</t>
        </is>
      </c>
      <c r="N27" s="27" t="inlineStr">
        <is>
          <t>(03) 7010 7673</t>
        </is>
      </c>
      <c r="O27" s="27" t="inlineStr">
        <is>
          <t>Verified</t>
        </is>
      </c>
      <c r="P27" s="28" t="n">
        <v>46311</v>
      </c>
      <c r="Q27" s="27" t="n">
        <v>2</v>
      </c>
      <c r="R27" s="27" t="inlineStr">
        <is>
          <t>Name and title match on business news article and company website contact page</t>
        </is>
      </c>
      <c r="S27" s="27" t="n">
        <v>4</v>
      </c>
      <c r="T27" s="27" t="str">
        <f>IF(AND(O27="Verified",S27&gt;=4),"A",IF(S27&gt;=3,"B","C"))</f>
        <v>A</v>
      </c>
      <c r="U27" s="27" t="inlineStr">
        <is>
          <t>Ready for outreach</t>
        </is>
      </c>
    </row>
    <row r="28">
      <c r="A28" s="27" t="inlineStr">
        <is>
          <t>L-0027</t>
        </is>
      </c>
      <c r="B28" s="27" t="inlineStr">
        <is>
          <t>Cobbunbridge Kitchen</t>
        </is>
      </c>
      <c r="C28" s="27" t="inlineStr">
        <is>
          <t>Food &amp; beverage manufacturing</t>
        </is>
      </c>
      <c r="D28" s="27" t="inlineStr">
        <is>
          <t>Craft beverages</t>
        </is>
      </c>
      <c r="E28" s="27" t="inlineStr">
        <is>
          <t>Ballarat</t>
        </is>
      </c>
      <c r="F28" s="27" t="inlineStr">
        <is>
          <t>VIC</t>
        </is>
      </c>
      <c r="G28" s="27" t="inlineStr">
        <is>
          <t>51–200</t>
        </is>
      </c>
      <c r="H28" s="27" t="inlineStr">
        <is>
          <t>Hugo</t>
        </is>
      </c>
      <c r="I28" s="27" t="inlineStr">
        <is>
          <t>Nguyen</t>
        </is>
      </c>
      <c r="J28" s="27" t="inlineStr">
        <is>
          <t>Supply Chain Coordinator</t>
        </is>
      </c>
      <c r="K28" s="27" t="inlineStr">
        <is>
          <t>Officer</t>
        </is>
      </c>
      <c r="L28" s="27" t="inlineStr">
        <is>
          <t>Operations</t>
        </is>
      </c>
      <c r="M28" s="27" t="inlineStr">
        <is>
          <t>hugo.nguyen@cobbunbridge.example</t>
        </is>
      </c>
      <c r="N28" s="27" t="inlineStr">
        <is>
          <t>(03) 5550 3969</t>
        </is>
      </c>
      <c r="O28" s="27" t="inlineStr">
        <is>
          <t>Verified</t>
        </is>
      </c>
      <c r="P28" s="28" t="n">
        <v>46298</v>
      </c>
      <c r="Q28" s="27" t="n">
        <v>2</v>
      </c>
      <c r="R28" s="27" t="inlineStr">
        <is>
          <t>Name and title match on industry association member list and recent trade-show exhibitor list</t>
        </is>
      </c>
      <c r="S28" s="27" t="n">
        <v>4</v>
      </c>
      <c r="T28" s="27" t="str">
        <f>IF(AND(O28="Verified",S28&gt;=4),"A",IF(S28&gt;=3,"B","C"))</f>
        <v>A</v>
      </c>
      <c r="U28" s="27" t="inlineStr">
        <is>
          <t>Ready for outreach</t>
        </is>
      </c>
    </row>
    <row r="29">
      <c r="A29" s="27" t="inlineStr">
        <is>
          <t>L-0028</t>
        </is>
      </c>
      <c r="B29" s="27" t="inlineStr">
        <is>
          <t>Dravorin Industrial</t>
        </is>
      </c>
      <c r="C29" s="27" t="inlineStr">
        <is>
          <t>Industrial &amp; trade supplies</t>
        </is>
      </c>
      <c r="D29" s="27" t="inlineStr">
        <is>
          <t>Hardware</t>
        </is>
      </c>
      <c r="E29" s="27" t="inlineStr">
        <is>
          <t>Newcastle</t>
        </is>
      </c>
      <c r="F29" s="27" t="inlineStr">
        <is>
          <t>NSW</t>
        </is>
      </c>
      <c r="G29" s="27" t="inlineStr">
        <is>
          <t>51–200</t>
        </is>
      </c>
      <c r="H29" s="27" t="inlineStr">
        <is>
          <t>Sam</t>
        </is>
      </c>
      <c r="I29" s="27" t="inlineStr">
        <is>
          <t>Dunn</t>
        </is>
      </c>
      <c r="J29" s="27" t="inlineStr">
        <is>
          <t>Head of Operations</t>
        </is>
      </c>
      <c r="K29" s="27" t="inlineStr">
        <is>
          <t>Head</t>
        </is>
      </c>
      <c r="L29" s="27" t="inlineStr">
        <is>
          <t>Operations</t>
        </is>
      </c>
      <c r="M29" s="27" t="inlineStr">
        <is>
          <t>sam.dunn@dravorin.example</t>
        </is>
      </c>
      <c r="N29" s="27" t="inlineStr">
        <is>
          <t>(02) 5550 2723</t>
        </is>
      </c>
      <c r="O29" s="27" t="inlineStr">
        <is>
          <t>Verified</t>
        </is>
      </c>
      <c r="P29" s="28" t="n">
        <v>46314</v>
      </c>
      <c r="Q29" s="27" t="n">
        <v>3</v>
      </c>
      <c r="R29" s="27" t="inlineStr">
        <is>
          <t>Name and title match on trade directory entry and recent trade-show exhibitor list; also on company annual sustainability statement</t>
        </is>
      </c>
      <c r="S29" s="27" t="n">
        <v>4</v>
      </c>
      <c r="T29" s="27" t="str">
        <f>IF(AND(O29="Verified",S29&gt;=4),"A",IF(S29&gt;=3,"B","C"))</f>
        <v>A</v>
      </c>
      <c r="U29" s="27" t="inlineStr">
        <is>
          <t>Ready for outreach</t>
        </is>
      </c>
    </row>
    <row r="30">
      <c r="A30" s="27" t="inlineStr">
        <is>
          <t>L-0029</t>
        </is>
      </c>
      <c r="B30" s="27" t="inlineStr">
        <is>
          <t>Dravorin Industrial</t>
        </is>
      </c>
      <c r="C30" s="27" t="inlineStr">
        <is>
          <t>Industrial &amp; trade supplies</t>
        </is>
      </c>
      <c r="D30" s="27" t="inlineStr">
        <is>
          <t>Hardware</t>
        </is>
      </c>
      <c r="E30" s="27" t="inlineStr">
        <is>
          <t>Newcastle</t>
        </is>
      </c>
      <c r="F30" s="27" t="inlineStr">
        <is>
          <t>NSW</t>
        </is>
      </c>
      <c r="G30" s="27" t="inlineStr">
        <is>
          <t>51–200</t>
        </is>
      </c>
      <c r="H30" s="27" t="inlineStr">
        <is>
          <t>Mateo</t>
        </is>
      </c>
      <c r="I30" s="27" t="inlineStr">
        <is>
          <t>Walker</t>
        </is>
      </c>
      <c r="J30" s="27" t="inlineStr">
        <is>
          <t>Operations Manager</t>
        </is>
      </c>
      <c r="K30" s="27" t="inlineStr">
        <is>
          <t>Manager</t>
        </is>
      </c>
      <c r="L30" s="27" t="inlineStr">
        <is>
          <t>Operations</t>
        </is>
      </c>
      <c r="M30" s="27" t="inlineStr">
        <is>
          <t>mateo.walker@dravorin.example</t>
        </is>
      </c>
      <c r="N30" s="27" t="inlineStr"/>
      <c r="O30" s="27" t="inlineStr">
        <is>
          <t>Unverified</t>
        </is>
      </c>
      <c r="P30" s="28" t="n"/>
      <c r="Q30" s="27" t="n">
        <v>0</v>
      </c>
      <c r="R30" s="27" t="inlineStr">
        <is>
          <t>Not yet checked; company found in trade directory listing, contact not confirmed</t>
        </is>
      </c>
      <c r="S30" s="27" t="n">
        <v>4</v>
      </c>
      <c r="T30" s="27" t="str">
        <f>IF(AND(O30="Verified",S30&gt;=4),"A",IF(S30&gt;=3,"B","C"))</f>
        <v>B</v>
      </c>
      <c r="U30" s="27" t="inlineStr">
        <is>
          <t>Research contact</t>
        </is>
      </c>
    </row>
    <row r="31">
      <c r="A31" s="27" t="inlineStr">
        <is>
          <t>L-0030</t>
        </is>
      </c>
      <c r="B31" s="27" t="inlineStr">
        <is>
          <t>Fenaventh Industrial</t>
        </is>
      </c>
      <c r="C31" s="27" t="inlineStr">
        <is>
          <t>Industrial &amp; trade supplies</t>
        </is>
      </c>
      <c r="D31" s="27" t="inlineStr">
        <is>
          <t>Hardware</t>
        </is>
      </c>
      <c r="E31" s="27" t="inlineStr">
        <is>
          <t>Dandenong South</t>
        </is>
      </c>
      <c r="F31" s="27" t="inlineStr">
        <is>
          <t>VIC</t>
        </is>
      </c>
      <c r="G31" s="27" t="inlineStr">
        <is>
          <t>51–200</t>
        </is>
      </c>
      <c r="H31" s="27" t="inlineStr">
        <is>
          <t>Rosa</t>
        </is>
      </c>
      <c r="I31" s="27" t="inlineStr">
        <is>
          <t>Fraser</t>
        </is>
      </c>
      <c r="J31" s="27" t="inlineStr">
        <is>
          <t>Warehouse Manager</t>
        </is>
      </c>
      <c r="K31" s="27" t="inlineStr">
        <is>
          <t>Manager</t>
        </is>
      </c>
      <c r="L31" s="27" t="inlineStr">
        <is>
          <t>Operations</t>
        </is>
      </c>
      <c r="M31" s="27" t="inlineStr">
        <is>
          <t>rosa.fraser@fenaventh.example</t>
        </is>
      </c>
      <c r="N31" s="27" t="inlineStr">
        <is>
          <t>(03) 5550 6646</t>
        </is>
      </c>
      <c r="O31" s="27" t="inlineStr">
        <is>
          <t>Verified</t>
        </is>
      </c>
      <c r="P31" s="28" t="n">
        <v>46306</v>
      </c>
      <c r="Q31" s="27" t="n">
        <v>2</v>
      </c>
      <c r="R31" s="27" t="inlineStr">
        <is>
          <t>Name and title match on business news article and job advertisement naming the hiring manager</t>
        </is>
      </c>
      <c r="S31" s="27" t="n">
        <v>4</v>
      </c>
      <c r="T31" s="27" t="str">
        <f>IF(AND(O31="Verified",S31&gt;=4),"A",IF(S31&gt;=3,"B","C"))</f>
        <v>A</v>
      </c>
      <c r="U31" s="27" t="inlineStr">
        <is>
          <t>Ready for outreach</t>
        </is>
      </c>
    </row>
    <row r="32">
      <c r="A32" s="27" t="inlineStr">
        <is>
          <t>L-0031</t>
        </is>
      </c>
      <c r="B32" s="27" t="inlineStr">
        <is>
          <t>Fenaventh Industrial</t>
        </is>
      </c>
      <c r="C32" s="27" t="inlineStr">
        <is>
          <t>Industrial &amp; trade supplies</t>
        </is>
      </c>
      <c r="D32" s="27" t="inlineStr">
        <is>
          <t>Hardware</t>
        </is>
      </c>
      <c r="E32" s="27" t="inlineStr">
        <is>
          <t>Dandenong South</t>
        </is>
      </c>
      <c r="F32" s="27" t="inlineStr">
        <is>
          <t>VIC</t>
        </is>
      </c>
      <c r="G32" s="27" t="inlineStr">
        <is>
          <t>51–200</t>
        </is>
      </c>
      <c r="H32" s="27" t="inlineStr">
        <is>
          <t>Priya</t>
        </is>
      </c>
      <c r="I32" s="27" t="inlineStr">
        <is>
          <t>Nguyen</t>
        </is>
      </c>
      <c r="J32" s="27" t="inlineStr">
        <is>
          <t>Warehouse Manager</t>
        </is>
      </c>
      <c r="K32" s="27" t="inlineStr">
        <is>
          <t>Manager</t>
        </is>
      </c>
      <c r="L32" s="27" t="inlineStr">
        <is>
          <t>Operations</t>
        </is>
      </c>
      <c r="M32" s="27" t="inlineStr">
        <is>
          <t>priya.nguyen@fenaventh.example</t>
        </is>
      </c>
      <c r="N32" s="27" t="inlineStr">
        <is>
          <t>(03) 5550 3796</t>
        </is>
      </c>
      <c r="O32" s="27" t="inlineStr">
        <is>
          <t>Verified</t>
        </is>
      </c>
      <c r="P32" s="28" t="n">
        <v>46313</v>
      </c>
      <c r="Q32" s="27" t="n">
        <v>2</v>
      </c>
      <c r="R32" s="27" t="inlineStr">
        <is>
          <t>Name and title match on job advertisement naming the hiring manager and industry association member list</t>
        </is>
      </c>
      <c r="S32" s="27" t="n">
        <v>4</v>
      </c>
      <c r="T32" s="27" t="str">
        <f>IF(AND(O32="Verified",S32&gt;=4),"A",IF(S32&gt;=3,"B","C"))</f>
        <v>A</v>
      </c>
      <c r="U32" s="27" t="inlineStr">
        <is>
          <t>Ready for outreach</t>
        </is>
      </c>
    </row>
    <row r="33">
      <c r="A33" s="27" t="inlineStr">
        <is>
          <t>L-0032</t>
        </is>
      </c>
      <c r="B33" s="27" t="inlineStr">
        <is>
          <t>Fendethe Kitchen</t>
        </is>
      </c>
      <c r="C33" s="27" t="inlineStr">
        <is>
          <t>Food &amp; beverage manufacturing</t>
        </is>
      </c>
      <c r="D33" s="27" t="inlineStr">
        <is>
          <t>Craft beverages</t>
        </is>
      </c>
      <c r="E33" s="27" t="inlineStr">
        <is>
          <t>Adelaide</t>
        </is>
      </c>
      <c r="F33" s="27" t="inlineStr">
        <is>
          <t>SA</t>
        </is>
      </c>
      <c r="G33" s="27" t="inlineStr">
        <is>
          <t>201–500</t>
        </is>
      </c>
      <c r="H33" s="27" t="inlineStr">
        <is>
          <t>Lachlan</t>
        </is>
      </c>
      <c r="I33" s="27" t="inlineStr">
        <is>
          <t>Rossi</t>
        </is>
      </c>
      <c r="J33" s="27" t="inlineStr">
        <is>
          <t>Purchasing Officer</t>
        </is>
      </c>
      <c r="K33" s="27" t="inlineStr">
        <is>
          <t>Officer</t>
        </is>
      </c>
      <c r="L33" s="27" t="inlineStr">
        <is>
          <t>Procurement</t>
        </is>
      </c>
      <c r="M33" s="27" t="inlineStr">
        <is>
          <t>lachlan.rossi@fendethe.example</t>
        </is>
      </c>
      <c r="N33" s="27" t="inlineStr">
        <is>
          <t>(08) 5550 8218</t>
        </is>
      </c>
      <c r="O33" s="27" t="inlineStr">
        <is>
          <t>Partially verified</t>
        </is>
      </c>
      <c r="P33" s="28" t="n">
        <v>46318</v>
      </c>
      <c r="Q33" s="27" t="n">
        <v>1</v>
      </c>
      <c r="R33" s="27" t="inlineStr">
        <is>
          <t>Name and title found on job advertisement naming the hiring manager only; needs a second source</t>
        </is>
      </c>
      <c r="S33" s="27" t="n">
        <v>4</v>
      </c>
      <c r="T33" s="27" t="str">
        <f>IF(AND(O33="Verified",S33&gt;=4),"A",IF(S33&gt;=3,"B","C"))</f>
        <v>B</v>
      </c>
      <c r="U33" s="27" t="inlineStr">
        <is>
          <t>Find second source</t>
        </is>
      </c>
    </row>
    <row r="34">
      <c r="A34" s="27" t="inlineStr">
        <is>
          <t>L-0033</t>
        </is>
      </c>
      <c r="B34" s="27" t="inlineStr">
        <is>
          <t>Fendethe Kitchen</t>
        </is>
      </c>
      <c r="C34" s="27" t="inlineStr">
        <is>
          <t>Food &amp; beverage manufacturing</t>
        </is>
      </c>
      <c r="D34" s="27" t="inlineStr">
        <is>
          <t>Craft beverages</t>
        </is>
      </c>
      <c r="E34" s="27" t="inlineStr">
        <is>
          <t>Adelaide</t>
        </is>
      </c>
      <c r="F34" s="27" t="inlineStr">
        <is>
          <t>SA</t>
        </is>
      </c>
      <c r="G34" s="27" t="inlineStr">
        <is>
          <t>201–500</t>
        </is>
      </c>
      <c r="H34" s="27" t="inlineStr">
        <is>
          <t>Layla</t>
        </is>
      </c>
      <c r="I34" s="27" t="inlineStr">
        <is>
          <t>Taylor</t>
        </is>
      </c>
      <c r="J34" s="27" t="inlineStr">
        <is>
          <t>Procurement Manager</t>
        </is>
      </c>
      <c r="K34" s="27" t="inlineStr">
        <is>
          <t>Manager</t>
        </is>
      </c>
      <c r="L34" s="27" t="inlineStr">
        <is>
          <t>Procurement</t>
        </is>
      </c>
      <c r="M34" s="27" t="inlineStr">
        <is>
          <t>layla.taylor@fendethe.example</t>
        </is>
      </c>
      <c r="N34" s="27" t="inlineStr">
        <is>
          <t>(08) 5550 1162</t>
        </is>
      </c>
      <c r="O34" s="27" t="inlineStr">
        <is>
          <t>Verified</t>
        </is>
      </c>
      <c r="P34" s="28" t="n">
        <v>46317</v>
      </c>
      <c r="Q34" s="27" t="n">
        <v>2</v>
      </c>
      <c r="R34" s="27" t="inlineStr">
        <is>
          <t>Name and title match on company website team page and business news article</t>
        </is>
      </c>
      <c r="S34" s="27" t="n">
        <v>4</v>
      </c>
      <c r="T34" s="27" t="str">
        <f>IF(AND(O34="Verified",S34&gt;=4),"A",IF(S34&gt;=3,"B","C"))</f>
        <v>A</v>
      </c>
      <c r="U34" s="27" t="inlineStr">
        <is>
          <t>Ready for outreach</t>
        </is>
      </c>
    </row>
    <row r="35">
      <c r="A35" s="27" t="inlineStr">
        <is>
          <t>L-0034</t>
        </is>
      </c>
      <c r="B35" s="27" t="inlineStr">
        <is>
          <t>Fenombel Trade Supplies</t>
        </is>
      </c>
      <c r="C35" s="27" t="inlineStr">
        <is>
          <t>Industrial &amp; trade supplies</t>
        </is>
      </c>
      <c r="D35" s="27" t="inlineStr">
        <is>
          <t>Hardware</t>
        </is>
      </c>
      <c r="E35" s="27" t="inlineStr">
        <is>
          <t>Newcastle</t>
        </is>
      </c>
      <c r="F35" s="27" t="inlineStr">
        <is>
          <t>NSW</t>
        </is>
      </c>
      <c r="G35" s="27" t="inlineStr">
        <is>
          <t>11–50</t>
        </is>
      </c>
      <c r="H35" s="27" t="inlineStr">
        <is>
          <t>Arjun</t>
        </is>
      </c>
      <c r="I35" s="27" t="inlineStr">
        <is>
          <t>Hayes</t>
        </is>
      </c>
      <c r="J35" s="27" t="inlineStr">
        <is>
          <t>Warehouse Manager</t>
        </is>
      </c>
      <c r="K35" s="27" t="inlineStr">
        <is>
          <t>Manager</t>
        </is>
      </c>
      <c r="L35" s="27" t="inlineStr">
        <is>
          <t>Operations</t>
        </is>
      </c>
      <c r="M35" s="27" t="inlineStr">
        <is>
          <t>arjun.hayes@fenombel.example</t>
        </is>
      </c>
      <c r="N35" s="27" t="inlineStr">
        <is>
          <t>0491 573 770</t>
        </is>
      </c>
      <c r="O35" s="27" t="inlineStr">
        <is>
          <t>Partially verified</t>
        </is>
      </c>
      <c r="P35" s="28" t="n">
        <v>46317</v>
      </c>
      <c r="Q35" s="27" t="n">
        <v>1</v>
      </c>
      <c r="R35" s="27" t="inlineStr">
        <is>
          <t>Name and title found on job advertisement naming the hiring manager only; needs a second source</t>
        </is>
      </c>
      <c r="S35" s="27" t="n">
        <v>2</v>
      </c>
      <c r="T35" s="27" t="str">
        <f>IF(AND(O35="Verified",S35&gt;=4),"A",IF(S35&gt;=3,"B","C"))</f>
        <v>C</v>
      </c>
      <c r="U35" s="27" t="inlineStr">
        <is>
          <t>Find second source</t>
        </is>
      </c>
    </row>
    <row r="36">
      <c r="A36" s="27" t="inlineStr">
        <is>
          <t>L-0035</t>
        </is>
      </c>
      <c r="B36" s="27" t="inlineStr">
        <is>
          <t>Gildinglow Botanicals</t>
        </is>
      </c>
      <c r="C36" s="27" t="inlineStr">
        <is>
          <t>Health &amp; personal care</t>
        </is>
      </c>
      <c r="D36" s="27" t="inlineStr">
        <is>
          <t>Skincare</t>
        </is>
      </c>
      <c r="E36" s="27" t="inlineStr">
        <is>
          <t>Sydney</t>
        </is>
      </c>
      <c r="F36" s="27" t="inlineStr">
        <is>
          <t>NSW</t>
        </is>
      </c>
      <c r="G36" s="27" t="inlineStr">
        <is>
          <t>11–50</t>
        </is>
      </c>
      <c r="H36" s="27" t="inlineStr">
        <is>
          <t>Anna</t>
        </is>
      </c>
      <c r="I36" s="27" t="inlineStr">
        <is>
          <t>Campbell</t>
        </is>
      </c>
      <c r="J36" s="27" t="inlineStr">
        <is>
          <t>Supply Chain Coordinator</t>
        </is>
      </c>
      <c r="K36" s="27" t="inlineStr">
        <is>
          <t>Officer</t>
        </is>
      </c>
      <c r="L36" s="27" t="inlineStr">
        <is>
          <t>Operations</t>
        </is>
      </c>
      <c r="M36" s="27" t="inlineStr">
        <is>
          <t>anna.campbell@gildinglow.example</t>
        </is>
      </c>
      <c r="N36" s="27" t="inlineStr">
        <is>
          <t>(02) 5550 7229</t>
        </is>
      </c>
      <c r="O36" s="27" t="inlineStr">
        <is>
          <t>Verified</t>
        </is>
      </c>
      <c r="P36" s="28" t="n">
        <v>46318</v>
      </c>
      <c r="Q36" s="27" t="n">
        <v>3</v>
      </c>
      <c r="R36" s="27" t="inlineStr">
        <is>
          <t>Name and title match on industry association member list and company annual sustainability statement; also on trade directory entry</t>
        </is>
      </c>
      <c r="S36" s="27" t="n">
        <v>2</v>
      </c>
      <c r="T36" s="27" t="str">
        <f>IF(AND(O36="Verified",S36&gt;=4),"A",IF(S36&gt;=3,"B","C"))</f>
        <v>C</v>
      </c>
      <c r="U36" s="27" t="inlineStr">
        <is>
          <t>Ready for outreach</t>
        </is>
      </c>
    </row>
    <row r="37">
      <c r="A37" s="27" t="inlineStr">
        <is>
          <t>L-0036</t>
        </is>
      </c>
      <c r="B37" s="27" t="inlineStr">
        <is>
          <t>Gildinglow Botanicals</t>
        </is>
      </c>
      <c r="C37" s="27" t="inlineStr">
        <is>
          <t>Health &amp; personal care</t>
        </is>
      </c>
      <c r="D37" s="27" t="inlineStr">
        <is>
          <t>Skincare</t>
        </is>
      </c>
      <c r="E37" s="27" t="inlineStr">
        <is>
          <t>Sydney</t>
        </is>
      </c>
      <c r="F37" s="27" t="inlineStr">
        <is>
          <t>NSW</t>
        </is>
      </c>
      <c r="G37" s="27" t="inlineStr">
        <is>
          <t>11–50</t>
        </is>
      </c>
      <c r="H37" s="27" t="inlineStr">
        <is>
          <t>Charlotte</t>
        </is>
      </c>
      <c r="I37" s="27" t="inlineStr">
        <is>
          <t>Edwards</t>
        </is>
      </c>
      <c r="J37" s="27" t="inlineStr">
        <is>
          <t>Supply Chain Coordinator</t>
        </is>
      </c>
      <c r="K37" s="27" t="inlineStr">
        <is>
          <t>Officer</t>
        </is>
      </c>
      <c r="L37" s="27" t="inlineStr">
        <is>
          <t>Operations</t>
        </is>
      </c>
      <c r="M37" s="27" t="inlineStr">
        <is>
          <t>charlotte.edwards@gildinglow.example</t>
        </is>
      </c>
      <c r="N37" s="27" t="inlineStr">
        <is>
          <t>(02) 7010 8670</t>
        </is>
      </c>
      <c r="O37" s="27" t="inlineStr">
        <is>
          <t>Needs review</t>
        </is>
      </c>
      <c r="P37" s="28" t="n">
        <v>46298</v>
      </c>
      <c r="Q37" s="27" t="n">
        <v>2</v>
      </c>
      <c r="R37" s="27" t="inlineStr">
        <is>
          <t>Title differs between industry association member list and recent trade-show exhibitor list; role may have changed</t>
        </is>
      </c>
      <c r="S37" s="27" t="n">
        <v>2</v>
      </c>
      <c r="T37" s="27" t="str">
        <f>IF(AND(O37="Verified",S37&gt;=4),"A",IF(S37&gt;=3,"B","C"))</f>
        <v>C</v>
      </c>
      <c r="U37" s="27" t="inlineStr">
        <is>
          <t>Confirm current role</t>
        </is>
      </c>
    </row>
    <row r="38">
      <c r="A38" s="27" t="inlineStr">
        <is>
          <t>L-0037</t>
        </is>
      </c>
      <c r="B38" s="27" t="inlineStr">
        <is>
          <t>Gildinglow Botanicals</t>
        </is>
      </c>
      <c r="C38" s="27" t="inlineStr">
        <is>
          <t>Health &amp; personal care</t>
        </is>
      </c>
      <c r="D38" s="27" t="inlineStr">
        <is>
          <t>Skincare</t>
        </is>
      </c>
      <c r="E38" s="27" t="inlineStr">
        <is>
          <t>Sydney</t>
        </is>
      </c>
      <c r="F38" s="27" t="inlineStr">
        <is>
          <t>NSW</t>
        </is>
      </c>
      <c r="G38" s="27" t="inlineStr">
        <is>
          <t>11–50</t>
        </is>
      </c>
      <c r="H38" s="27" t="inlineStr">
        <is>
          <t>Ruby</t>
        </is>
      </c>
      <c r="I38" s="27" t="inlineStr">
        <is>
          <t>Reid</t>
        </is>
      </c>
      <c r="J38" s="27" t="inlineStr">
        <is>
          <t>Warehouse Manager</t>
        </is>
      </c>
      <c r="K38" s="27" t="inlineStr">
        <is>
          <t>Manager</t>
        </is>
      </c>
      <c r="L38" s="27" t="inlineStr">
        <is>
          <t>Operations</t>
        </is>
      </c>
      <c r="M38" s="27" t="inlineStr">
        <is>
          <t>ruby.reid@gildinglow.example</t>
        </is>
      </c>
      <c r="N38" s="27" t="inlineStr">
        <is>
          <t>(02) 5550 9922</t>
        </is>
      </c>
      <c r="O38" s="27" t="inlineStr">
        <is>
          <t>Verified</t>
        </is>
      </c>
      <c r="P38" s="28" t="n">
        <v>46300</v>
      </c>
      <c r="Q38" s="27" t="n">
        <v>2</v>
      </c>
      <c r="R38" s="27" t="inlineStr">
        <is>
          <t>Name and title match on company website contact page and company website team page</t>
        </is>
      </c>
      <c r="S38" s="27" t="n">
        <v>2</v>
      </c>
      <c r="T38" s="27" t="str">
        <f>IF(AND(O38="Verified",S38&gt;=4),"A",IF(S38&gt;=3,"B","C"))</f>
        <v>C</v>
      </c>
      <c r="U38" s="27" t="inlineStr">
        <is>
          <t>Ready for outreach</t>
        </is>
      </c>
    </row>
    <row r="39">
      <c r="A39" s="27" t="inlineStr">
        <is>
          <t>L-0038</t>
        </is>
      </c>
      <c r="B39" s="27" t="inlineStr">
        <is>
          <t>Gildisket Supply Co.</t>
        </is>
      </c>
      <c r="C39" s="27" t="inlineStr">
        <is>
          <t>Industrial &amp; trade supplies</t>
        </is>
      </c>
      <c r="D39" s="27" t="inlineStr">
        <is>
          <t>Hardware</t>
        </is>
      </c>
      <c r="E39" s="27" t="inlineStr">
        <is>
          <t>Geelong</t>
        </is>
      </c>
      <c r="F39" s="27" t="inlineStr">
        <is>
          <t>VIC</t>
        </is>
      </c>
      <c r="G39" s="27" t="inlineStr">
        <is>
          <t>201–500</t>
        </is>
      </c>
      <c r="H39" s="27" t="inlineStr">
        <is>
          <t>Rosa</t>
        </is>
      </c>
      <c r="I39" s="27" t="inlineStr">
        <is>
          <t>Singh</t>
        </is>
      </c>
      <c r="J39" s="27" t="inlineStr">
        <is>
          <t>General Manager</t>
        </is>
      </c>
      <c r="K39" s="27" t="inlineStr">
        <is>
          <t>Director</t>
        </is>
      </c>
      <c r="L39" s="27" t="inlineStr">
        <is>
          <t>Leadership</t>
        </is>
      </c>
      <c r="M39" s="27" t="inlineStr">
        <is>
          <t>rosa.singh@gildisket.example</t>
        </is>
      </c>
      <c r="N39" s="27" t="inlineStr"/>
      <c r="O39" s="27" t="inlineStr">
        <is>
          <t>Unverified</t>
        </is>
      </c>
      <c r="P39" s="28" t="n"/>
      <c r="Q39" s="27" t="n">
        <v>0</v>
      </c>
      <c r="R39" s="27" t="inlineStr">
        <is>
          <t>Not yet checked; company found in trade directory listing, contact not confirmed</t>
        </is>
      </c>
      <c r="S39" s="27" t="n">
        <v>2</v>
      </c>
      <c r="T39" s="27" t="str">
        <f>IF(AND(O39="Verified",S39&gt;=4),"A",IF(S39&gt;=3,"B","C"))</f>
        <v>C</v>
      </c>
      <c r="U39" s="27" t="inlineStr">
        <is>
          <t>Research contact</t>
        </is>
      </c>
    </row>
    <row r="40">
      <c r="A40" s="27" t="inlineStr">
        <is>
          <t>L-0039</t>
        </is>
      </c>
      <c r="B40" s="27" t="inlineStr">
        <is>
          <t>Gildunbridge Store</t>
        </is>
      </c>
      <c r="C40" s="27" t="inlineStr">
        <is>
          <t>Online retail</t>
        </is>
      </c>
      <c r="D40" s="27" t="inlineStr">
        <is>
          <t>Pet supplies</t>
        </is>
      </c>
      <c r="E40" s="27" t="inlineStr">
        <is>
          <t>Geelong</t>
        </is>
      </c>
      <c r="F40" s="27" t="inlineStr">
        <is>
          <t>VIC</t>
        </is>
      </c>
      <c r="G40" s="27" t="inlineStr">
        <is>
          <t>201–500</t>
        </is>
      </c>
      <c r="H40" s="27" t="inlineStr">
        <is>
          <t>Ella</t>
        </is>
      </c>
      <c r="I40" s="27" t="inlineStr">
        <is>
          <t>Martin</t>
        </is>
      </c>
      <c r="J40" s="27" t="inlineStr">
        <is>
          <t>Warehouse Manager</t>
        </is>
      </c>
      <c r="K40" s="27" t="inlineStr">
        <is>
          <t>Manager</t>
        </is>
      </c>
      <c r="L40" s="27" t="inlineStr">
        <is>
          <t>Operations</t>
        </is>
      </c>
      <c r="M40" s="27" t="inlineStr">
        <is>
          <t>ella.martin@gildunbridge.example</t>
        </is>
      </c>
      <c r="N40" s="27" t="inlineStr">
        <is>
          <t>(03) 7010 1343</t>
        </is>
      </c>
      <c r="O40" s="27" t="inlineStr">
        <is>
          <t>Verified</t>
        </is>
      </c>
      <c r="P40" s="28" t="n">
        <v>46304</v>
      </c>
      <c r="Q40" s="27" t="n">
        <v>2</v>
      </c>
      <c r="R40" s="27" t="inlineStr">
        <is>
          <t>Name and title match on company website team page and company website contact page</t>
        </is>
      </c>
      <c r="S40" s="27" t="n">
        <v>3</v>
      </c>
      <c r="T40" s="27" t="str">
        <f>IF(AND(O40="Verified",S40&gt;=4),"A",IF(S40&gt;=3,"B","C"))</f>
        <v>B</v>
      </c>
      <c r="U40" s="27" t="inlineStr">
        <is>
          <t>Ready for outreach</t>
        </is>
      </c>
    </row>
    <row r="41">
      <c r="A41" s="27" t="inlineStr">
        <is>
          <t>L-0040</t>
        </is>
      </c>
      <c r="B41" s="27" t="inlineStr">
        <is>
          <t>Gildunbridge Store</t>
        </is>
      </c>
      <c r="C41" s="27" t="inlineStr">
        <is>
          <t>Online retail</t>
        </is>
      </c>
      <c r="D41" s="27" t="inlineStr">
        <is>
          <t>Pet supplies</t>
        </is>
      </c>
      <c r="E41" s="27" t="inlineStr">
        <is>
          <t>Geelong</t>
        </is>
      </c>
      <c r="F41" s="27" t="inlineStr">
        <is>
          <t>VIC</t>
        </is>
      </c>
      <c r="G41" s="27" t="inlineStr">
        <is>
          <t>201–500</t>
        </is>
      </c>
      <c r="H41" s="27" t="inlineStr">
        <is>
          <t>Hugo</t>
        </is>
      </c>
      <c r="I41" s="27" t="inlineStr">
        <is>
          <t>Rossi</t>
        </is>
      </c>
      <c r="J41" s="27" t="inlineStr">
        <is>
          <t>Packaging Technologist</t>
        </is>
      </c>
      <c r="K41" s="27" t="inlineStr">
        <is>
          <t>Officer</t>
        </is>
      </c>
      <c r="L41" s="27" t="inlineStr">
        <is>
          <t>Product</t>
        </is>
      </c>
      <c r="M41" s="27" t="inlineStr">
        <is>
          <t>hugo.rossi@gildunbridge.example</t>
        </is>
      </c>
      <c r="N41" s="27" t="inlineStr">
        <is>
          <t>(03) 5550 4100</t>
        </is>
      </c>
      <c r="O41" s="27" t="inlineStr">
        <is>
          <t>Verified</t>
        </is>
      </c>
      <c r="P41" s="28" t="n">
        <v>46306</v>
      </c>
      <c r="Q41" s="27" t="n">
        <v>3</v>
      </c>
      <c r="R41" s="27" t="inlineStr">
        <is>
          <t>Name and title match on company website team page and industry association member list; also on company annual sustainability statement</t>
        </is>
      </c>
      <c r="S41" s="27" t="n">
        <v>3</v>
      </c>
      <c r="T41" s="27" t="str">
        <f>IF(AND(O41="Verified",S41&gt;=4),"A",IF(S41&gt;=3,"B","C"))</f>
        <v>B</v>
      </c>
      <c r="U41" s="27" t="inlineStr">
        <is>
          <t>Ready for outreach</t>
        </is>
      </c>
    </row>
    <row r="42">
      <c r="A42" s="27" t="inlineStr">
        <is>
          <t>L-0041</t>
        </is>
      </c>
      <c r="B42" s="27" t="inlineStr">
        <is>
          <t>Halakmere Industrial</t>
        </is>
      </c>
      <c r="C42" s="27" t="inlineStr">
        <is>
          <t>Industrial &amp; trade supplies</t>
        </is>
      </c>
      <c r="D42" s="27" t="inlineStr">
        <is>
          <t>Fasteners</t>
        </is>
      </c>
      <c r="E42" s="27" t="inlineStr">
        <is>
          <t>Wollongong</t>
        </is>
      </c>
      <c r="F42" s="27" t="inlineStr">
        <is>
          <t>NSW</t>
        </is>
      </c>
      <c r="G42" s="27" t="inlineStr">
        <is>
          <t>11–50</t>
        </is>
      </c>
      <c r="H42" s="27" t="inlineStr">
        <is>
          <t>Eli</t>
        </is>
      </c>
      <c r="I42" s="27" t="inlineStr">
        <is>
          <t>Murphy</t>
        </is>
      </c>
      <c r="J42" s="27" t="inlineStr">
        <is>
          <t>Procurement Manager</t>
        </is>
      </c>
      <c r="K42" s="27" t="inlineStr">
        <is>
          <t>Manager</t>
        </is>
      </c>
      <c r="L42" s="27" t="inlineStr">
        <is>
          <t>Procurement</t>
        </is>
      </c>
      <c r="M42" s="27" t="inlineStr">
        <is>
          <t>eli.murphy@halakmere.example</t>
        </is>
      </c>
      <c r="N42" s="27" t="inlineStr">
        <is>
          <t>0491 570 156</t>
        </is>
      </c>
      <c r="O42" s="27" t="inlineStr">
        <is>
          <t>Verified</t>
        </is>
      </c>
      <c r="P42" s="28" t="n">
        <v>46309</v>
      </c>
      <c r="Q42" s="27" t="n">
        <v>2</v>
      </c>
      <c r="R42" s="27" t="inlineStr">
        <is>
          <t>Name and title match on recent trade-show exhibitor list and business news article</t>
        </is>
      </c>
      <c r="S42" s="27" t="n">
        <v>1</v>
      </c>
      <c r="T42" s="27" t="str">
        <f>IF(AND(O42="Verified",S42&gt;=4),"A",IF(S42&gt;=3,"B","C"))</f>
        <v>C</v>
      </c>
      <c r="U42" s="27" t="inlineStr">
        <is>
          <t>Ready for outreach</t>
        </is>
      </c>
    </row>
    <row r="43">
      <c r="A43" s="27" t="inlineStr">
        <is>
          <t>L-0042</t>
        </is>
      </c>
      <c r="B43" s="27" t="inlineStr">
        <is>
          <t>Halinglow Industrial</t>
        </is>
      </c>
      <c r="C43" s="27" t="inlineStr">
        <is>
          <t>Industrial &amp; trade supplies</t>
        </is>
      </c>
      <c r="D43" s="27" t="inlineStr">
        <is>
          <t>Fasteners</t>
        </is>
      </c>
      <c r="E43" s="27" t="inlineStr">
        <is>
          <t>Perth</t>
        </is>
      </c>
      <c r="F43" s="27" t="inlineStr">
        <is>
          <t>WA</t>
        </is>
      </c>
      <c r="G43" s="27" t="inlineStr">
        <is>
          <t>51–200</t>
        </is>
      </c>
      <c r="H43" s="27" t="inlineStr">
        <is>
          <t>Aisha</t>
        </is>
      </c>
      <c r="I43" s="27" t="inlineStr">
        <is>
          <t>Bailey</t>
        </is>
      </c>
      <c r="J43" s="27" t="inlineStr">
        <is>
          <t>Head of Procurement</t>
        </is>
      </c>
      <c r="K43" s="27" t="inlineStr">
        <is>
          <t>Head</t>
        </is>
      </c>
      <c r="L43" s="27" t="inlineStr">
        <is>
          <t>Procurement</t>
        </is>
      </c>
      <c r="M43" s="27" t="inlineStr">
        <is>
          <t>aisha.bailey@halinglow.example</t>
        </is>
      </c>
      <c r="N43" s="27" t="inlineStr">
        <is>
          <t>(08) 5550 8215</t>
        </is>
      </c>
      <c r="O43" s="27" t="inlineStr">
        <is>
          <t>Verified</t>
        </is>
      </c>
      <c r="P43" s="28" t="n">
        <v>46318</v>
      </c>
      <c r="Q43" s="27" t="n">
        <v>2</v>
      </c>
      <c r="R43" s="27" t="inlineStr">
        <is>
          <t>Name and title match on recent trade-show exhibitor list and job advertisement naming the hiring manager</t>
        </is>
      </c>
      <c r="S43" s="27" t="n">
        <v>3</v>
      </c>
      <c r="T43" s="27" t="str">
        <f>IF(AND(O43="Verified",S43&gt;=4),"A",IF(S43&gt;=3,"B","C"))</f>
        <v>B</v>
      </c>
      <c r="U43" s="27" t="inlineStr">
        <is>
          <t>Ready for outreach</t>
        </is>
      </c>
    </row>
    <row r="44">
      <c r="A44" s="27" t="inlineStr">
        <is>
          <t>L-0043</t>
        </is>
      </c>
      <c r="B44" s="27" t="inlineStr">
        <is>
          <t>Halinglow Industrial</t>
        </is>
      </c>
      <c r="C44" s="27" t="inlineStr">
        <is>
          <t>Industrial &amp; trade supplies</t>
        </is>
      </c>
      <c r="D44" s="27" t="inlineStr">
        <is>
          <t>Fasteners</t>
        </is>
      </c>
      <c r="E44" s="27" t="inlineStr">
        <is>
          <t>Perth</t>
        </is>
      </c>
      <c r="F44" s="27" t="inlineStr">
        <is>
          <t>WA</t>
        </is>
      </c>
      <c r="G44" s="27" t="inlineStr">
        <is>
          <t>51–200</t>
        </is>
      </c>
      <c r="H44" s="27" t="inlineStr">
        <is>
          <t>Amelia</t>
        </is>
      </c>
      <c r="I44" s="27" t="inlineStr">
        <is>
          <t>Fraser</t>
        </is>
      </c>
      <c r="J44" s="27" t="inlineStr">
        <is>
          <t>Packaging Technologist</t>
        </is>
      </c>
      <c r="K44" s="27" t="inlineStr">
        <is>
          <t>Officer</t>
        </is>
      </c>
      <c r="L44" s="27" t="inlineStr">
        <is>
          <t>Product</t>
        </is>
      </c>
      <c r="M44" s="27" t="inlineStr">
        <is>
          <t>amelia.fraser@halinglow.example</t>
        </is>
      </c>
      <c r="N44" s="27" t="inlineStr">
        <is>
          <t>(08) 7010 8203</t>
        </is>
      </c>
      <c r="O44" s="27" t="inlineStr">
        <is>
          <t>Partially verified</t>
        </is>
      </c>
      <c r="P44" s="28" t="n">
        <v>46312</v>
      </c>
      <c r="Q44" s="27" t="n">
        <v>1</v>
      </c>
      <c r="R44" s="27" t="inlineStr">
        <is>
          <t>Name and title found on business news article only; needs a second source</t>
        </is>
      </c>
      <c r="S44" s="27" t="n">
        <v>3</v>
      </c>
      <c r="T44" s="27" t="str">
        <f>IF(AND(O44="Verified",S44&gt;=4),"A",IF(S44&gt;=3,"B","C"))</f>
        <v>B</v>
      </c>
      <c r="U44" s="27" t="inlineStr">
        <is>
          <t>Find second source</t>
        </is>
      </c>
    </row>
    <row r="45">
      <c r="A45" s="27" t="inlineStr">
        <is>
          <t>L-0044</t>
        </is>
      </c>
      <c r="B45" s="27" t="inlineStr">
        <is>
          <t>Halinglow Industrial</t>
        </is>
      </c>
      <c r="C45" s="27" t="inlineStr">
        <is>
          <t>Industrial &amp; trade supplies</t>
        </is>
      </c>
      <c r="D45" s="27" t="inlineStr">
        <is>
          <t>Fasteners</t>
        </is>
      </c>
      <c r="E45" s="27" t="inlineStr">
        <is>
          <t>Perth</t>
        </is>
      </c>
      <c r="F45" s="27" t="inlineStr">
        <is>
          <t>WA</t>
        </is>
      </c>
      <c r="G45" s="27" t="inlineStr">
        <is>
          <t>51–200</t>
        </is>
      </c>
      <c r="H45" s="27" t="inlineStr">
        <is>
          <t>Samuel</t>
        </is>
      </c>
      <c r="I45" s="27" t="inlineStr">
        <is>
          <t>Fraser</t>
        </is>
      </c>
      <c r="J45" s="27" t="inlineStr">
        <is>
          <t>Packaging Technologist</t>
        </is>
      </c>
      <c r="K45" s="27" t="inlineStr">
        <is>
          <t>Officer</t>
        </is>
      </c>
      <c r="L45" s="27" t="inlineStr">
        <is>
          <t>Product</t>
        </is>
      </c>
      <c r="M45" s="27" t="inlineStr">
        <is>
          <t>samuel.fraser@halinglow.example</t>
        </is>
      </c>
      <c r="N45" s="27" t="inlineStr">
        <is>
          <t>(08) 5550 3836</t>
        </is>
      </c>
      <c r="O45" s="27" t="inlineStr">
        <is>
          <t>Verified</t>
        </is>
      </c>
      <c r="P45" s="28" t="n">
        <v>46314</v>
      </c>
      <c r="Q45" s="27" t="n">
        <v>2</v>
      </c>
      <c r="R45" s="27" t="inlineStr">
        <is>
          <t>Name and title match on business news article and company website contact page</t>
        </is>
      </c>
      <c r="S45" s="27" t="n">
        <v>3</v>
      </c>
      <c r="T45" s="27" t="str">
        <f>IF(AND(O45="Verified",S45&gt;=4),"A",IF(S45&gt;=3,"B","C"))</f>
        <v>B</v>
      </c>
      <c r="U45" s="27" t="inlineStr">
        <is>
          <t>Ready for outreach</t>
        </is>
      </c>
    </row>
    <row r="46">
      <c r="A46" s="27" t="inlineStr">
        <is>
          <t>L-0045</t>
        </is>
      </c>
      <c r="B46" s="27" t="inlineStr">
        <is>
          <t>Halinglow Industrial</t>
        </is>
      </c>
      <c r="C46" s="27" t="inlineStr">
        <is>
          <t>Industrial &amp; trade supplies</t>
        </is>
      </c>
      <c r="D46" s="27" t="inlineStr">
        <is>
          <t>Fasteners</t>
        </is>
      </c>
      <c r="E46" s="27" t="inlineStr">
        <is>
          <t>Perth</t>
        </is>
      </c>
      <c r="F46" s="27" t="inlineStr">
        <is>
          <t>WA</t>
        </is>
      </c>
      <c r="G46" s="27" t="inlineStr">
        <is>
          <t>51–200</t>
        </is>
      </c>
      <c r="H46" s="27" t="inlineStr">
        <is>
          <t>Samuel</t>
        </is>
      </c>
      <c r="I46" s="27" t="inlineStr">
        <is>
          <t>Morris</t>
        </is>
      </c>
      <c r="J46" s="27" t="inlineStr">
        <is>
          <t>Packaging Technologist</t>
        </is>
      </c>
      <c r="K46" s="27" t="inlineStr">
        <is>
          <t>Officer</t>
        </is>
      </c>
      <c r="L46" s="27" t="inlineStr">
        <is>
          <t>Product</t>
        </is>
      </c>
      <c r="M46" s="27" t="inlineStr">
        <is>
          <t>samuel.morris@halinglow.example</t>
        </is>
      </c>
      <c r="N46" s="27" t="inlineStr">
        <is>
          <t>(08) 5550 8350</t>
        </is>
      </c>
      <c r="O46" s="27" t="inlineStr">
        <is>
          <t>Verified</t>
        </is>
      </c>
      <c r="P46" s="28" t="n">
        <v>46311</v>
      </c>
      <c r="Q46" s="27" t="n">
        <v>2</v>
      </c>
      <c r="R46" s="27" t="inlineStr">
        <is>
          <t>Name and title match on recent trade-show exhibitor list and industry association member list</t>
        </is>
      </c>
      <c r="S46" s="27" t="n">
        <v>3</v>
      </c>
      <c r="T46" s="27" t="str">
        <f>IF(AND(O46="Verified",S46&gt;=4),"A",IF(S46&gt;=3,"B","C"))</f>
        <v>B</v>
      </c>
      <c r="U46" s="27" t="inlineStr">
        <is>
          <t>Ready for outreach</t>
        </is>
      </c>
    </row>
    <row r="47">
      <c r="A47" s="27" t="inlineStr">
        <is>
          <t>L-0046</t>
        </is>
      </c>
      <c r="B47" s="27" t="inlineStr">
        <is>
          <t>Halivane Botanicals</t>
        </is>
      </c>
      <c r="C47" s="27" t="inlineStr">
        <is>
          <t>Health &amp; personal care</t>
        </is>
      </c>
      <c r="D47" s="27" t="inlineStr">
        <is>
          <t>Haircare</t>
        </is>
      </c>
      <c r="E47" s="27" t="inlineStr">
        <is>
          <t>Hobart</t>
        </is>
      </c>
      <c r="F47" s="27" t="inlineStr">
        <is>
          <t>TAS</t>
        </is>
      </c>
      <c r="G47" s="27" t="inlineStr">
        <is>
          <t>11–50</t>
        </is>
      </c>
      <c r="H47" s="27" t="inlineStr">
        <is>
          <t>Amelia</t>
        </is>
      </c>
      <c r="I47" s="27" t="inlineStr">
        <is>
          <t>Dunn</t>
        </is>
      </c>
      <c r="J47" s="27" t="inlineStr">
        <is>
          <t>Product Development Manager</t>
        </is>
      </c>
      <c r="K47" s="27" t="inlineStr">
        <is>
          <t>Manager</t>
        </is>
      </c>
      <c r="L47" s="27" t="inlineStr">
        <is>
          <t>Product</t>
        </is>
      </c>
      <c r="M47" s="27" t="inlineStr">
        <is>
          <t>amelia.dunn@halivane.example</t>
        </is>
      </c>
      <c r="N47" s="27" t="inlineStr">
        <is>
          <t>(03) 5550 1641</t>
        </is>
      </c>
      <c r="O47" s="27" t="inlineStr">
        <is>
          <t>Partially verified</t>
        </is>
      </c>
      <c r="P47" s="28" t="n">
        <v>46299</v>
      </c>
      <c r="Q47" s="27" t="n">
        <v>1</v>
      </c>
      <c r="R47" s="27" t="inlineStr">
        <is>
          <t>Name and title found on recent trade-show exhibitor list only; needs a second source</t>
        </is>
      </c>
      <c r="S47" s="27" t="n">
        <v>3</v>
      </c>
      <c r="T47" s="27" t="str">
        <f>IF(AND(O47="Verified",S47&gt;=4),"A",IF(S47&gt;=3,"B","C"))</f>
        <v>B</v>
      </c>
      <c r="U47" s="27" t="inlineStr">
        <is>
          <t>Find second source</t>
        </is>
      </c>
    </row>
    <row r="48">
      <c r="A48" s="27" t="inlineStr">
        <is>
          <t>L-0047</t>
        </is>
      </c>
      <c r="B48" s="27" t="inlineStr">
        <is>
          <t>Halivane Botanicals</t>
        </is>
      </c>
      <c r="C48" s="27" t="inlineStr">
        <is>
          <t>Health &amp; personal care</t>
        </is>
      </c>
      <c r="D48" s="27" t="inlineStr">
        <is>
          <t>Haircare</t>
        </is>
      </c>
      <c r="E48" s="27" t="inlineStr">
        <is>
          <t>Hobart</t>
        </is>
      </c>
      <c r="F48" s="27" t="inlineStr">
        <is>
          <t>TAS</t>
        </is>
      </c>
      <c r="G48" s="27" t="inlineStr">
        <is>
          <t>11–50</t>
        </is>
      </c>
      <c r="H48" s="27" t="inlineStr">
        <is>
          <t>Nina</t>
        </is>
      </c>
      <c r="I48" s="27" t="inlineStr">
        <is>
          <t>Nguyen</t>
        </is>
      </c>
      <c r="J48" s="27" t="inlineStr">
        <is>
          <t>Operations Manager</t>
        </is>
      </c>
      <c r="K48" s="27" t="inlineStr">
        <is>
          <t>Manager</t>
        </is>
      </c>
      <c r="L48" s="27" t="inlineStr">
        <is>
          <t>Operations</t>
        </is>
      </c>
      <c r="M48" s="27" t="inlineStr">
        <is>
          <t>nina.nguyen@halivane.example</t>
        </is>
      </c>
      <c r="N48" s="27" t="inlineStr">
        <is>
          <t>(03) 5550 8263</t>
        </is>
      </c>
      <c r="O48" s="27" t="inlineStr">
        <is>
          <t>Needs review</t>
        </is>
      </c>
      <c r="P48" s="28" t="n">
        <v>46298</v>
      </c>
      <c r="Q48" s="27" t="n">
        <v>1</v>
      </c>
      <c r="R48" s="27" t="inlineStr">
        <is>
          <t>Title differs between business news article and an older listing; role may have changed</t>
        </is>
      </c>
      <c r="S48" s="27" t="n">
        <v>3</v>
      </c>
      <c r="T48" s="27" t="str">
        <f>IF(AND(O48="Verified",S48&gt;=4),"A",IF(S48&gt;=3,"B","C"))</f>
        <v>B</v>
      </c>
      <c r="U48" s="27" t="inlineStr">
        <is>
          <t>Confirm current role</t>
        </is>
      </c>
    </row>
    <row r="49">
      <c r="A49" s="27" t="inlineStr">
        <is>
          <t>L-0048</t>
        </is>
      </c>
      <c r="B49" s="27" t="inlineStr">
        <is>
          <t>Halivane Botanicals</t>
        </is>
      </c>
      <c r="C49" s="27" t="inlineStr">
        <is>
          <t>Health &amp; personal care</t>
        </is>
      </c>
      <c r="D49" s="27" t="inlineStr">
        <is>
          <t>Haircare</t>
        </is>
      </c>
      <c r="E49" s="27" t="inlineStr">
        <is>
          <t>Hobart</t>
        </is>
      </c>
      <c r="F49" s="27" t="inlineStr">
        <is>
          <t>TAS</t>
        </is>
      </c>
      <c r="G49" s="27" t="inlineStr">
        <is>
          <t>11–50</t>
        </is>
      </c>
      <c r="H49" s="27" t="inlineStr">
        <is>
          <t>James</t>
        </is>
      </c>
      <c r="I49" s="27" t="inlineStr">
        <is>
          <t>Wright</t>
        </is>
      </c>
      <c r="J49" s="27" t="inlineStr">
        <is>
          <t>Product Development Manager</t>
        </is>
      </c>
      <c r="K49" s="27" t="inlineStr">
        <is>
          <t>Manager</t>
        </is>
      </c>
      <c r="L49" s="27" t="inlineStr">
        <is>
          <t>Product</t>
        </is>
      </c>
      <c r="M49" s="27" t="inlineStr">
        <is>
          <t>james.wright@halivane.example</t>
        </is>
      </c>
      <c r="N49" s="27" t="inlineStr"/>
      <c r="O49" s="27" t="inlineStr">
        <is>
          <t>Unverified</t>
        </is>
      </c>
      <c r="P49" s="28" t="n"/>
      <c r="Q49" s="27" t="n">
        <v>0</v>
      </c>
      <c r="R49" s="27" t="inlineStr">
        <is>
          <t>Not yet checked; company found in trade directory listing, contact not confirmed</t>
        </is>
      </c>
      <c r="S49" s="27" t="n">
        <v>3</v>
      </c>
      <c r="T49" s="27" t="str">
        <f>IF(AND(O49="Verified",S49&gt;=4),"A",IF(S49&gt;=3,"B","C"))</f>
        <v>B</v>
      </c>
      <c r="U49" s="27" t="inlineStr">
        <is>
          <t>Research contact</t>
        </is>
      </c>
    </row>
    <row r="50">
      <c r="A50" s="27" t="inlineStr">
        <is>
          <t>L-0049</t>
        </is>
      </c>
      <c r="B50" s="27" t="inlineStr">
        <is>
          <t>Ivodethe Trading</t>
        </is>
      </c>
      <c r="C50" s="27" t="inlineStr">
        <is>
          <t>Online retail</t>
        </is>
      </c>
      <c r="D50" s="27" t="inlineStr">
        <is>
          <t>Gifts</t>
        </is>
      </c>
      <c r="E50" s="27" t="inlineStr">
        <is>
          <t>Melbourne</t>
        </is>
      </c>
      <c r="F50" s="27" t="inlineStr">
        <is>
          <t>VIC</t>
        </is>
      </c>
      <c r="G50" s="27" t="inlineStr">
        <is>
          <t>51–200</t>
        </is>
      </c>
      <c r="H50" s="27" t="inlineStr">
        <is>
          <t>Charlotte</t>
        </is>
      </c>
      <c r="I50" s="27" t="inlineStr">
        <is>
          <t>Martin</t>
        </is>
      </c>
      <c r="J50" s="27" t="inlineStr">
        <is>
          <t>Operations Manager</t>
        </is>
      </c>
      <c r="K50" s="27" t="inlineStr">
        <is>
          <t>Manager</t>
        </is>
      </c>
      <c r="L50" s="27" t="inlineStr">
        <is>
          <t>Operations</t>
        </is>
      </c>
      <c r="M50" s="27" t="inlineStr">
        <is>
          <t>charlotte.martin@ivodethe.example</t>
        </is>
      </c>
      <c r="N50" s="27" t="inlineStr">
        <is>
          <t>0491 570 110</t>
        </is>
      </c>
      <c r="O50" s="27" t="inlineStr">
        <is>
          <t>Verified</t>
        </is>
      </c>
      <c r="P50" s="28" t="n">
        <v>46317</v>
      </c>
      <c r="Q50" s="27" t="n">
        <v>2</v>
      </c>
      <c r="R50" s="27" t="inlineStr">
        <is>
          <t>Name and title match on trade directory entry and company annual sustainability statement</t>
        </is>
      </c>
      <c r="S50" s="27" t="n">
        <v>5</v>
      </c>
      <c r="T50" s="27" t="str">
        <f>IF(AND(O50="Verified",S50&gt;=4),"A",IF(S50&gt;=3,"B","C"))</f>
        <v>A</v>
      </c>
      <c r="U50" s="27" t="inlineStr">
        <is>
          <t>Ready for outreach</t>
        </is>
      </c>
    </row>
    <row r="51">
      <c r="A51" s="27" t="inlineStr">
        <is>
          <t>L-0050</t>
        </is>
      </c>
      <c r="B51" s="27" t="inlineStr">
        <is>
          <t>Kesorrick Beverages</t>
        </is>
      </c>
      <c r="C51" s="27" t="inlineStr">
        <is>
          <t>Food &amp; beverage manufacturing</t>
        </is>
      </c>
      <c r="D51" s="27" t="inlineStr">
        <is>
          <t>Bakery goods</t>
        </is>
      </c>
      <c r="E51" s="27" t="inlineStr">
        <is>
          <t>Wollongong</t>
        </is>
      </c>
      <c r="F51" s="27" t="inlineStr">
        <is>
          <t>NSW</t>
        </is>
      </c>
      <c r="G51" s="27" t="inlineStr">
        <is>
          <t>51–200</t>
        </is>
      </c>
      <c r="H51" s="27" t="inlineStr">
        <is>
          <t>Sam</t>
        </is>
      </c>
      <c r="I51" s="27" t="inlineStr">
        <is>
          <t>Chen</t>
        </is>
      </c>
      <c r="J51" s="27" t="inlineStr">
        <is>
          <t>Warehouse Manager</t>
        </is>
      </c>
      <c r="K51" s="27" t="inlineStr">
        <is>
          <t>Manager</t>
        </is>
      </c>
      <c r="L51" s="27" t="inlineStr">
        <is>
          <t>Operations</t>
        </is>
      </c>
      <c r="M51" s="27" t="inlineStr">
        <is>
          <t>sam.chen@kesorrick.example</t>
        </is>
      </c>
      <c r="N51" s="27" t="inlineStr">
        <is>
          <t>(02) 5550 2587</t>
        </is>
      </c>
      <c r="O51" s="27" t="inlineStr">
        <is>
          <t>Verified</t>
        </is>
      </c>
      <c r="P51" s="28" t="n">
        <v>46310</v>
      </c>
      <c r="Q51" s="27" t="n">
        <v>2</v>
      </c>
      <c r="R51" s="27" t="inlineStr">
        <is>
          <t>Name and title match on trade directory entry and business news article</t>
        </is>
      </c>
      <c r="S51" s="27" t="n">
        <v>5</v>
      </c>
      <c r="T51" s="27" t="str">
        <f>IF(AND(O51="Verified",S51&gt;=4),"A",IF(S51&gt;=3,"B","C"))</f>
        <v>A</v>
      </c>
      <c r="U51" s="27" t="inlineStr">
        <is>
          <t>Ready for outreach</t>
        </is>
      </c>
    </row>
    <row r="52">
      <c r="A52" s="27" t="inlineStr">
        <is>
          <t>L-0051</t>
        </is>
      </c>
      <c r="B52" s="27" t="inlineStr">
        <is>
          <t>Kesorrick Beverages</t>
        </is>
      </c>
      <c r="C52" s="27" t="inlineStr">
        <is>
          <t>Food &amp; beverage manufacturing</t>
        </is>
      </c>
      <c r="D52" s="27" t="inlineStr">
        <is>
          <t>Bakery goods</t>
        </is>
      </c>
      <c r="E52" s="27" t="inlineStr">
        <is>
          <t>Wollongong</t>
        </is>
      </c>
      <c r="F52" s="27" t="inlineStr">
        <is>
          <t>NSW</t>
        </is>
      </c>
      <c r="G52" s="27" t="inlineStr">
        <is>
          <t>51–200</t>
        </is>
      </c>
      <c r="H52" s="27" t="inlineStr">
        <is>
          <t>Oliver</t>
        </is>
      </c>
      <c r="I52" s="27" t="inlineStr">
        <is>
          <t>Moore</t>
        </is>
      </c>
      <c r="J52" s="27" t="inlineStr">
        <is>
          <t>Procurement Manager</t>
        </is>
      </c>
      <c r="K52" s="27" t="inlineStr">
        <is>
          <t>Manager</t>
        </is>
      </c>
      <c r="L52" s="27" t="inlineStr">
        <is>
          <t>Procurement</t>
        </is>
      </c>
      <c r="M52" s="27" t="inlineStr">
        <is>
          <t>oliver.moore@kesorrick.example</t>
        </is>
      </c>
      <c r="N52" s="27" t="inlineStr"/>
      <c r="O52" s="27" t="inlineStr">
        <is>
          <t>Unverified</t>
        </is>
      </c>
      <c r="P52" s="28" t="n"/>
      <c r="Q52" s="27" t="n">
        <v>0</v>
      </c>
      <c r="R52" s="27" t="inlineStr">
        <is>
          <t>Not yet checked; company found in trade directory listing, contact not confirmed</t>
        </is>
      </c>
      <c r="S52" s="27" t="n">
        <v>5</v>
      </c>
      <c r="T52" s="27" t="str">
        <f>IF(AND(O52="Verified",S52&gt;=4),"A",IF(S52&gt;=3,"B","C"))</f>
        <v>B</v>
      </c>
      <c r="U52" s="27" t="inlineStr">
        <is>
          <t>Research contact</t>
        </is>
      </c>
    </row>
    <row r="53">
      <c r="A53" s="27" t="inlineStr">
        <is>
          <t>L-0052</t>
        </is>
      </c>
      <c r="B53" s="27" t="inlineStr">
        <is>
          <t>Kesorrick Beverages</t>
        </is>
      </c>
      <c r="C53" s="27" t="inlineStr">
        <is>
          <t>Food &amp; beverage manufacturing</t>
        </is>
      </c>
      <c r="D53" s="27" t="inlineStr">
        <is>
          <t>Bakery goods</t>
        </is>
      </c>
      <c r="E53" s="27" t="inlineStr">
        <is>
          <t>Wollongong</t>
        </is>
      </c>
      <c r="F53" s="27" t="inlineStr">
        <is>
          <t>NSW</t>
        </is>
      </c>
      <c r="G53" s="27" t="inlineStr">
        <is>
          <t>51–200</t>
        </is>
      </c>
      <c r="H53" s="27" t="inlineStr">
        <is>
          <t>Ella</t>
        </is>
      </c>
      <c r="I53" s="27" t="inlineStr">
        <is>
          <t>Murphy</t>
        </is>
      </c>
      <c r="J53" s="27" t="inlineStr">
        <is>
          <t>Supply Chain Coordinator</t>
        </is>
      </c>
      <c r="K53" s="27" t="inlineStr">
        <is>
          <t>Officer</t>
        </is>
      </c>
      <c r="L53" s="27" t="inlineStr">
        <is>
          <t>Operations</t>
        </is>
      </c>
      <c r="M53" s="27" t="inlineStr">
        <is>
          <t>ella.murphy@kesorrick.example</t>
        </is>
      </c>
      <c r="N53" s="27" t="inlineStr">
        <is>
          <t>(02) 5550 0656</t>
        </is>
      </c>
      <c r="O53" s="27" t="inlineStr">
        <is>
          <t>Verified</t>
        </is>
      </c>
      <c r="P53" s="28" t="n">
        <v>46312</v>
      </c>
      <c r="Q53" s="27" t="n">
        <v>2</v>
      </c>
      <c r="R53" s="27" t="inlineStr">
        <is>
          <t>Name and title match on company website team page and business news article</t>
        </is>
      </c>
      <c r="S53" s="27" t="n">
        <v>5</v>
      </c>
      <c r="T53" s="27" t="str">
        <f>IF(AND(O53="Verified",S53&gt;=4),"A",IF(S53&gt;=3,"B","C"))</f>
        <v>A</v>
      </c>
      <c r="U53" s="27" t="inlineStr">
        <is>
          <t>Ready for outreach</t>
        </is>
      </c>
    </row>
    <row r="54">
      <c r="A54" s="27" t="inlineStr">
        <is>
          <t>L-0053</t>
        </is>
      </c>
      <c r="B54" s="27" t="inlineStr">
        <is>
          <t>Kesowlan Foods</t>
        </is>
      </c>
      <c r="C54" s="27" t="inlineStr">
        <is>
          <t>Food &amp; beverage manufacturing</t>
        </is>
      </c>
      <c r="D54" s="27" t="inlineStr">
        <is>
          <t>Craft beverages</t>
        </is>
      </c>
      <c r="E54" s="27" t="inlineStr">
        <is>
          <t>Adelaide</t>
        </is>
      </c>
      <c r="F54" s="27" t="inlineStr">
        <is>
          <t>SA</t>
        </is>
      </c>
      <c r="G54" s="27" t="inlineStr">
        <is>
          <t>51–200</t>
        </is>
      </c>
      <c r="H54" s="27" t="inlineStr">
        <is>
          <t>Grace</t>
        </is>
      </c>
      <c r="I54" s="27" t="inlineStr">
        <is>
          <t>Hayes</t>
        </is>
      </c>
      <c r="J54" s="27" t="inlineStr">
        <is>
          <t>Head of Operations</t>
        </is>
      </c>
      <c r="K54" s="27" t="inlineStr">
        <is>
          <t>Head</t>
        </is>
      </c>
      <c r="L54" s="27" t="inlineStr">
        <is>
          <t>Operations</t>
        </is>
      </c>
      <c r="M54" s="27" t="inlineStr">
        <is>
          <t>grace.hayes@kesowlan.example</t>
        </is>
      </c>
      <c r="N54" s="27" t="inlineStr">
        <is>
          <t>(08) 5550 2382</t>
        </is>
      </c>
      <c r="O54" s="27" t="inlineStr">
        <is>
          <t>Verified</t>
        </is>
      </c>
      <c r="P54" s="28" t="n">
        <v>46299</v>
      </c>
      <c r="Q54" s="27" t="n">
        <v>2</v>
      </c>
      <c r="R54" s="27" t="inlineStr">
        <is>
          <t>Name and title match on recent trade-show exhibitor list and company website team page</t>
        </is>
      </c>
      <c r="S54" s="27" t="n">
        <v>5</v>
      </c>
      <c r="T54" s="27" t="str">
        <f>IF(AND(O54="Verified",S54&gt;=4),"A",IF(S54&gt;=3,"B","C"))</f>
        <v>A</v>
      </c>
      <c r="U54" s="27" t="inlineStr">
        <is>
          <t>Ready for outreach</t>
        </is>
      </c>
    </row>
    <row r="55">
      <c r="A55" s="27" t="inlineStr">
        <is>
          <t>L-0054</t>
        </is>
      </c>
      <c r="B55" s="27" t="inlineStr">
        <is>
          <t>Kesvorin Living</t>
        </is>
      </c>
      <c r="C55" s="27" t="inlineStr">
        <is>
          <t>Homewares &amp; lifestyle</t>
        </is>
      </c>
      <c r="D55" s="27" t="inlineStr">
        <is>
          <t>Kitchenware</t>
        </is>
      </c>
      <c r="E55" s="27" t="inlineStr">
        <is>
          <t>Melbourne</t>
        </is>
      </c>
      <c r="F55" s="27" t="inlineStr">
        <is>
          <t>VIC</t>
        </is>
      </c>
      <c r="G55" s="27" t="inlineStr">
        <is>
          <t>11–50</t>
        </is>
      </c>
      <c r="H55" s="27" t="inlineStr">
        <is>
          <t>Priya</t>
        </is>
      </c>
      <c r="I55" s="27" t="inlineStr">
        <is>
          <t>Murphy</t>
        </is>
      </c>
      <c r="J55" s="27" t="inlineStr">
        <is>
          <t>Procurement Manager</t>
        </is>
      </c>
      <c r="K55" s="27" t="inlineStr">
        <is>
          <t>Manager</t>
        </is>
      </c>
      <c r="L55" s="27" t="inlineStr">
        <is>
          <t>Procurement</t>
        </is>
      </c>
      <c r="M55" s="27" t="inlineStr">
        <is>
          <t>priya.murphy@kesvorin.example</t>
        </is>
      </c>
      <c r="N55" s="27" t="inlineStr">
        <is>
          <t>(03) 7010 3643</t>
        </is>
      </c>
      <c r="O55" s="27" t="inlineStr">
        <is>
          <t>Needs review</t>
        </is>
      </c>
      <c r="P55" s="28" t="n">
        <v>46304</v>
      </c>
      <c r="Q55" s="27" t="n">
        <v>1</v>
      </c>
      <c r="R55" s="27" t="inlineStr">
        <is>
          <t>Title differs between company website team page and an older listing; role may have changed</t>
        </is>
      </c>
      <c r="S55" s="27" t="n">
        <v>2</v>
      </c>
      <c r="T55" s="27" t="str">
        <f>IF(AND(O55="Verified",S55&gt;=4),"A",IF(S55&gt;=3,"B","C"))</f>
        <v>C</v>
      </c>
      <c r="U55" s="27" t="inlineStr">
        <is>
          <t>Confirm current role</t>
        </is>
      </c>
    </row>
    <row r="56">
      <c r="A56" s="27" t="inlineStr">
        <is>
          <t>L-0055</t>
        </is>
      </c>
      <c r="B56" s="27" t="inlineStr">
        <is>
          <t>Lundethe Kitchen</t>
        </is>
      </c>
      <c r="C56" s="27" t="inlineStr">
        <is>
          <t>Food &amp; beverage manufacturing</t>
        </is>
      </c>
      <c r="D56" s="27" t="inlineStr">
        <is>
          <t>Sauces &amp; condiments</t>
        </is>
      </c>
      <c r="E56" s="27" t="inlineStr">
        <is>
          <t>Melbourne</t>
        </is>
      </c>
      <c r="F56" s="27" t="inlineStr">
        <is>
          <t>VIC</t>
        </is>
      </c>
      <c r="G56" s="27" t="inlineStr">
        <is>
          <t>11–50</t>
        </is>
      </c>
      <c r="H56" s="27" t="inlineStr">
        <is>
          <t>Isla</t>
        </is>
      </c>
      <c r="I56" s="27" t="inlineStr">
        <is>
          <t>Bailey</t>
        </is>
      </c>
      <c r="J56" s="27" t="inlineStr">
        <is>
          <t>Supply Chain Coordinator</t>
        </is>
      </c>
      <c r="K56" s="27" t="inlineStr">
        <is>
          <t>Officer</t>
        </is>
      </c>
      <c r="L56" s="27" t="inlineStr">
        <is>
          <t>Operations</t>
        </is>
      </c>
      <c r="M56" s="27" t="inlineStr">
        <is>
          <t>isla.bailey@lundethe.example</t>
        </is>
      </c>
      <c r="N56" s="27" t="inlineStr">
        <is>
          <t>(03) 5550 8968</t>
        </is>
      </c>
      <c r="O56" s="27" t="inlineStr">
        <is>
          <t>Verified</t>
        </is>
      </c>
      <c r="P56" s="28" t="n">
        <v>46314</v>
      </c>
      <c r="Q56" s="27" t="n">
        <v>3</v>
      </c>
      <c r="R56" s="27" t="inlineStr">
        <is>
          <t>Name and title match on company website contact page and business news article; also on company annual sustainability statement</t>
        </is>
      </c>
      <c r="S56" s="27" t="n">
        <v>3</v>
      </c>
      <c r="T56" s="27" t="str">
        <f>IF(AND(O56="Verified",S56&gt;=4),"A",IF(S56&gt;=3,"B","C"))</f>
        <v>B</v>
      </c>
      <c r="U56" s="27" t="inlineStr">
        <is>
          <t>Ready for outreach</t>
        </is>
      </c>
    </row>
    <row r="57">
      <c r="A57" s="27" t="inlineStr">
        <is>
          <t>L-0056</t>
        </is>
      </c>
      <c r="B57" s="27" t="inlineStr">
        <is>
          <t>Lundethe Kitchen</t>
        </is>
      </c>
      <c r="C57" s="27" t="inlineStr">
        <is>
          <t>Food &amp; beverage manufacturing</t>
        </is>
      </c>
      <c r="D57" s="27" t="inlineStr">
        <is>
          <t>Sauces &amp; condiments</t>
        </is>
      </c>
      <c r="E57" s="27" t="inlineStr">
        <is>
          <t>Melbourne</t>
        </is>
      </c>
      <c r="F57" s="27" t="inlineStr">
        <is>
          <t>VIC</t>
        </is>
      </c>
      <c r="G57" s="27" t="inlineStr">
        <is>
          <t>11–50</t>
        </is>
      </c>
      <c r="H57" s="27" t="inlineStr">
        <is>
          <t>Leah</t>
        </is>
      </c>
      <c r="I57" s="27" t="inlineStr">
        <is>
          <t>Singh</t>
        </is>
      </c>
      <c r="J57" s="27" t="inlineStr">
        <is>
          <t>Managing Director</t>
        </is>
      </c>
      <c r="K57" s="27" t="inlineStr">
        <is>
          <t>Director</t>
        </is>
      </c>
      <c r="L57" s="27" t="inlineStr">
        <is>
          <t>Leadership</t>
        </is>
      </c>
      <c r="M57" s="27" t="inlineStr">
        <is>
          <t>leah.singh@lundethe.example</t>
        </is>
      </c>
      <c r="N57" s="27" t="inlineStr">
        <is>
          <t>(03) 5550 3161</t>
        </is>
      </c>
      <c r="O57" s="27" t="inlineStr">
        <is>
          <t>Needs review</t>
        </is>
      </c>
      <c r="P57" s="28" t="n">
        <v>46315</v>
      </c>
      <c r="Q57" s="27" t="n">
        <v>1</v>
      </c>
      <c r="R57" s="27" t="inlineStr">
        <is>
          <t>Title differs between company website contact page and an older listing; role may have changed</t>
        </is>
      </c>
      <c r="S57" s="27" t="n">
        <v>3</v>
      </c>
      <c r="T57" s="27" t="str">
        <f>IF(AND(O57="Verified",S57&gt;=4),"A",IF(S57&gt;=3,"B","C"))</f>
        <v>B</v>
      </c>
      <c r="U57" s="27" t="inlineStr">
        <is>
          <t>Confirm current role</t>
        </is>
      </c>
    </row>
    <row r="58">
      <c r="A58" s="27" t="inlineStr">
        <is>
          <t>L-0057</t>
        </is>
      </c>
      <c r="B58" s="27" t="inlineStr">
        <is>
          <t>Lundethe Kitchen</t>
        </is>
      </c>
      <c r="C58" s="27" t="inlineStr">
        <is>
          <t>Food &amp; beverage manufacturing</t>
        </is>
      </c>
      <c r="D58" s="27" t="inlineStr">
        <is>
          <t>Sauces &amp; condiments</t>
        </is>
      </c>
      <c r="E58" s="27" t="inlineStr">
        <is>
          <t>Melbourne</t>
        </is>
      </c>
      <c r="F58" s="27" t="inlineStr">
        <is>
          <t>VIC</t>
        </is>
      </c>
      <c r="G58" s="27" t="inlineStr">
        <is>
          <t>11–50</t>
        </is>
      </c>
      <c r="H58" s="27" t="inlineStr">
        <is>
          <t>Mia</t>
        </is>
      </c>
      <c r="I58" s="27" t="inlineStr">
        <is>
          <t>Walker</t>
        </is>
      </c>
      <c r="J58" s="27" t="inlineStr">
        <is>
          <t>Warehouse Manager</t>
        </is>
      </c>
      <c r="K58" s="27" t="inlineStr">
        <is>
          <t>Manager</t>
        </is>
      </c>
      <c r="L58" s="27" t="inlineStr">
        <is>
          <t>Operations</t>
        </is>
      </c>
      <c r="M58" s="27" t="inlineStr">
        <is>
          <t>mia.walker@lundethe.example</t>
        </is>
      </c>
      <c r="N58" s="27" t="inlineStr">
        <is>
          <t>(03) 5550 9801</t>
        </is>
      </c>
      <c r="O58" s="27" t="inlineStr">
        <is>
          <t>Partially verified</t>
        </is>
      </c>
      <c r="P58" s="28" t="n">
        <v>46315</v>
      </c>
      <c r="Q58" s="27" t="n">
        <v>1</v>
      </c>
      <c r="R58" s="27" t="inlineStr">
        <is>
          <t>Name and title found on company annual sustainability statement only; needs a second source</t>
        </is>
      </c>
      <c r="S58" s="27" t="n">
        <v>3</v>
      </c>
      <c r="T58" s="27" t="str">
        <f>IF(AND(O58="Verified",S58&gt;=4),"A",IF(S58&gt;=3,"B","C"))</f>
        <v>B</v>
      </c>
      <c r="U58" s="27" t="inlineStr">
        <is>
          <t>Find second source</t>
        </is>
      </c>
    </row>
    <row r="59">
      <c r="A59" s="27" t="inlineStr">
        <is>
          <t>L-0058</t>
        </is>
      </c>
      <c r="B59" s="27" t="inlineStr">
        <is>
          <t>Luninglow Botanicals</t>
        </is>
      </c>
      <c r="C59" s="27" t="inlineStr">
        <is>
          <t>Health &amp; personal care</t>
        </is>
      </c>
      <c r="D59" s="27" t="inlineStr">
        <is>
          <t>Supplements</t>
        </is>
      </c>
      <c r="E59" s="27" t="inlineStr">
        <is>
          <t>Newcastle</t>
        </is>
      </c>
      <c r="F59" s="27" t="inlineStr">
        <is>
          <t>NSW</t>
        </is>
      </c>
      <c r="G59" s="27" t="inlineStr">
        <is>
          <t>11–50</t>
        </is>
      </c>
      <c r="H59" s="27" t="inlineStr">
        <is>
          <t>Hugo</t>
        </is>
      </c>
      <c r="I59" s="27" t="inlineStr">
        <is>
          <t>Brown</t>
        </is>
      </c>
      <c r="J59" s="27" t="inlineStr">
        <is>
          <t>General Manager</t>
        </is>
      </c>
      <c r="K59" s="27" t="inlineStr">
        <is>
          <t>Director</t>
        </is>
      </c>
      <c r="L59" s="27" t="inlineStr">
        <is>
          <t>Leadership</t>
        </is>
      </c>
      <c r="M59" s="27" t="inlineStr">
        <is>
          <t>hugo.brown@luninglow.example</t>
        </is>
      </c>
      <c r="N59" s="27" t="inlineStr">
        <is>
          <t>(02) 7010 4005</t>
        </is>
      </c>
      <c r="O59" s="27" t="inlineStr">
        <is>
          <t>Verified</t>
        </is>
      </c>
      <c r="P59" s="28" t="n">
        <v>46308</v>
      </c>
      <c r="Q59" s="27" t="n">
        <v>3</v>
      </c>
      <c r="R59" s="27" t="inlineStr">
        <is>
          <t>Name and title match on job advertisement naming the hiring manager and industry association member list; also on recent trade-show exhibitor list</t>
        </is>
      </c>
      <c r="S59" s="27" t="n">
        <v>4</v>
      </c>
      <c r="T59" s="27" t="str">
        <f>IF(AND(O59="Verified",S59&gt;=4),"A",IF(S59&gt;=3,"B","C"))</f>
        <v>A</v>
      </c>
      <c r="U59" s="27" t="inlineStr">
        <is>
          <t>Ready for outreach</t>
        </is>
      </c>
    </row>
    <row r="60">
      <c r="A60" s="27" t="inlineStr">
        <is>
          <t>L-0059</t>
        </is>
      </c>
      <c r="B60" s="27" t="inlineStr">
        <is>
          <t>Luninglow Botanicals</t>
        </is>
      </c>
      <c r="C60" s="27" t="inlineStr">
        <is>
          <t>Health &amp; personal care</t>
        </is>
      </c>
      <c r="D60" s="27" t="inlineStr">
        <is>
          <t>Supplements</t>
        </is>
      </c>
      <c r="E60" s="27" t="inlineStr">
        <is>
          <t>Newcastle</t>
        </is>
      </c>
      <c r="F60" s="27" t="inlineStr">
        <is>
          <t>NSW</t>
        </is>
      </c>
      <c r="G60" s="27" t="inlineStr">
        <is>
          <t>11–50</t>
        </is>
      </c>
      <c r="H60" s="27" t="inlineStr">
        <is>
          <t>Lucas</t>
        </is>
      </c>
      <c r="I60" s="27" t="inlineStr">
        <is>
          <t>Murphy</t>
        </is>
      </c>
      <c r="J60" s="27" t="inlineStr">
        <is>
          <t>General Manager</t>
        </is>
      </c>
      <c r="K60" s="27" t="inlineStr">
        <is>
          <t>Director</t>
        </is>
      </c>
      <c r="L60" s="27" t="inlineStr">
        <is>
          <t>Leadership</t>
        </is>
      </c>
      <c r="M60" s="27" t="inlineStr">
        <is>
          <t>lucas.murphy@luninglow.example</t>
        </is>
      </c>
      <c r="N60" s="27" t="inlineStr">
        <is>
          <t>(02) 5550 5970</t>
        </is>
      </c>
      <c r="O60" s="27" t="inlineStr">
        <is>
          <t>Verified</t>
        </is>
      </c>
      <c r="P60" s="28" t="n">
        <v>46306</v>
      </c>
      <c r="Q60" s="27" t="n">
        <v>3</v>
      </c>
      <c r="R60" s="27" t="inlineStr">
        <is>
          <t>Name and title match on recent trade-show exhibitor list and job advertisement naming the hiring manager; also on company website contact page</t>
        </is>
      </c>
      <c r="S60" s="27" t="n">
        <v>4</v>
      </c>
      <c r="T60" s="27" t="str">
        <f>IF(AND(O60="Verified",S60&gt;=4),"A",IF(S60&gt;=3,"B","C"))</f>
        <v>A</v>
      </c>
      <c r="U60" s="27" t="inlineStr">
        <is>
          <t>Ready for outreach</t>
        </is>
      </c>
    </row>
    <row r="61">
      <c r="A61" s="27" t="inlineStr">
        <is>
          <t>L-0060</t>
        </is>
      </c>
      <c r="B61" s="27" t="inlineStr">
        <is>
          <t>Lunombel Home</t>
        </is>
      </c>
      <c r="C61" s="27" t="inlineStr">
        <is>
          <t>Homewares &amp; lifestyle</t>
        </is>
      </c>
      <c r="D61" s="27" t="inlineStr">
        <is>
          <t>Textiles</t>
        </is>
      </c>
      <c r="E61" s="27" t="inlineStr">
        <is>
          <t>Ballarat</t>
        </is>
      </c>
      <c r="F61" s="27" t="inlineStr">
        <is>
          <t>VIC</t>
        </is>
      </c>
      <c r="G61" s="27" t="inlineStr">
        <is>
          <t>51–200</t>
        </is>
      </c>
      <c r="H61" s="27" t="inlineStr">
        <is>
          <t>Ruby</t>
        </is>
      </c>
      <c r="I61" s="27" t="inlineStr">
        <is>
          <t>Clarke</t>
        </is>
      </c>
      <c r="J61" s="27" t="inlineStr">
        <is>
          <t>Head of Procurement</t>
        </is>
      </c>
      <c r="K61" s="27" t="inlineStr">
        <is>
          <t>Head</t>
        </is>
      </c>
      <c r="L61" s="27" t="inlineStr">
        <is>
          <t>Procurement</t>
        </is>
      </c>
      <c r="M61" s="27" t="inlineStr">
        <is>
          <t>ruby.clarke@lunombel.example</t>
        </is>
      </c>
      <c r="N61" s="27" t="inlineStr">
        <is>
          <t>(03) 7010 6667</t>
        </is>
      </c>
      <c r="O61" s="27" t="inlineStr">
        <is>
          <t>Verified</t>
        </is>
      </c>
      <c r="P61" s="28" t="n">
        <v>46314</v>
      </c>
      <c r="Q61" s="27" t="n">
        <v>2</v>
      </c>
      <c r="R61" s="27" t="inlineStr">
        <is>
          <t>Name and title match on company website contact page and job advertisement naming the hiring manager</t>
        </is>
      </c>
      <c r="S61" s="27" t="n">
        <v>3</v>
      </c>
      <c r="T61" s="27" t="str">
        <f>IF(AND(O61="Verified",S61&gt;=4),"A",IF(S61&gt;=3,"B","C"))</f>
        <v>B</v>
      </c>
      <c r="U61" s="27" t="inlineStr">
        <is>
          <t>Ready for outreach</t>
        </is>
      </c>
    </row>
    <row r="62">
      <c r="A62" s="27" t="inlineStr">
        <is>
          <t>L-0061</t>
        </is>
      </c>
      <c r="B62" s="27" t="inlineStr">
        <is>
          <t>Lunombel Home</t>
        </is>
      </c>
      <c r="C62" s="27" t="inlineStr">
        <is>
          <t>Homewares &amp; lifestyle</t>
        </is>
      </c>
      <c r="D62" s="27" t="inlineStr">
        <is>
          <t>Textiles</t>
        </is>
      </c>
      <c r="E62" s="27" t="inlineStr">
        <is>
          <t>Ballarat</t>
        </is>
      </c>
      <c r="F62" s="27" t="inlineStr">
        <is>
          <t>VIC</t>
        </is>
      </c>
      <c r="G62" s="27" t="inlineStr">
        <is>
          <t>51–200</t>
        </is>
      </c>
      <c r="H62" s="27" t="inlineStr">
        <is>
          <t>Daniel</t>
        </is>
      </c>
      <c r="I62" s="27" t="inlineStr">
        <is>
          <t>Nguyen</t>
        </is>
      </c>
      <c r="J62" s="27" t="inlineStr">
        <is>
          <t>Packaging Technologist</t>
        </is>
      </c>
      <c r="K62" s="27" t="inlineStr">
        <is>
          <t>Officer</t>
        </is>
      </c>
      <c r="L62" s="27" t="inlineStr">
        <is>
          <t>Product</t>
        </is>
      </c>
      <c r="M62" s="27" t="inlineStr">
        <is>
          <t>daniel.nguyen@lunombel.example</t>
        </is>
      </c>
      <c r="N62" s="27" t="inlineStr">
        <is>
          <t>(03) 5550 1849</t>
        </is>
      </c>
      <c r="O62" s="27" t="inlineStr">
        <is>
          <t>Verified</t>
        </is>
      </c>
      <c r="P62" s="28" t="n">
        <v>46318</v>
      </c>
      <c r="Q62" s="27" t="n">
        <v>2</v>
      </c>
      <c r="R62" s="27" t="inlineStr">
        <is>
          <t>Name and title match on company website team page and company annual sustainability statement</t>
        </is>
      </c>
      <c r="S62" s="27" t="n">
        <v>3</v>
      </c>
      <c r="T62" s="27" t="str">
        <f>IF(AND(O62="Verified",S62&gt;=4),"A",IF(S62&gt;=3,"B","C"))</f>
        <v>B</v>
      </c>
      <c r="U62" s="27" t="inlineStr">
        <is>
          <t>Ready for outreach</t>
        </is>
      </c>
    </row>
    <row r="63">
      <c r="A63" s="27" t="inlineStr">
        <is>
          <t>L-0062</t>
        </is>
      </c>
      <c r="B63" s="27" t="inlineStr">
        <is>
          <t>Lunorrick Outfitters</t>
        </is>
      </c>
      <c r="C63" s="27" t="inlineStr">
        <is>
          <t>Online retail</t>
        </is>
      </c>
      <c r="D63" s="27" t="inlineStr">
        <is>
          <t>Gifts</t>
        </is>
      </c>
      <c r="E63" s="27" t="inlineStr">
        <is>
          <t>Geelong</t>
        </is>
      </c>
      <c r="F63" s="27" t="inlineStr">
        <is>
          <t>VIC</t>
        </is>
      </c>
      <c r="G63" s="27" t="inlineStr">
        <is>
          <t>51–200</t>
        </is>
      </c>
      <c r="H63" s="27" t="inlineStr">
        <is>
          <t>Sofia</t>
        </is>
      </c>
      <c r="I63" s="27" t="inlineStr">
        <is>
          <t>Singh</t>
        </is>
      </c>
      <c r="J63" s="27" t="inlineStr">
        <is>
          <t>Packaging Technologist</t>
        </is>
      </c>
      <c r="K63" s="27" t="inlineStr">
        <is>
          <t>Officer</t>
        </is>
      </c>
      <c r="L63" s="27" t="inlineStr">
        <is>
          <t>Product</t>
        </is>
      </c>
      <c r="M63" s="27" t="inlineStr">
        <is>
          <t>sofia.singh@lunorrick.example</t>
        </is>
      </c>
      <c r="N63" s="27" t="inlineStr">
        <is>
          <t>(03) 7010 7606</t>
        </is>
      </c>
      <c r="O63" s="27" t="inlineStr">
        <is>
          <t>Verified</t>
        </is>
      </c>
      <c r="P63" s="28" t="n">
        <v>46300</v>
      </c>
      <c r="Q63" s="27" t="n">
        <v>3</v>
      </c>
      <c r="R63" s="27" t="inlineStr">
        <is>
          <t>Name and title match on company website team page and company website contact page; also on trade directory entry</t>
        </is>
      </c>
      <c r="S63" s="27" t="n">
        <v>3</v>
      </c>
      <c r="T63" s="27" t="str">
        <f>IF(AND(O63="Verified",S63&gt;=4),"A",IF(S63&gt;=3,"B","C"))</f>
        <v>B</v>
      </c>
      <c r="U63" s="27" t="inlineStr">
        <is>
          <t>Ready for outreach</t>
        </is>
      </c>
    </row>
    <row r="64">
      <c r="A64" s="27" t="inlineStr">
        <is>
          <t>L-0063</t>
        </is>
      </c>
      <c r="B64" s="27" t="inlineStr">
        <is>
          <t>Lunorrick Outfitters</t>
        </is>
      </c>
      <c r="C64" s="27" t="inlineStr">
        <is>
          <t>Online retail</t>
        </is>
      </c>
      <c r="D64" s="27" t="inlineStr">
        <is>
          <t>Gifts</t>
        </is>
      </c>
      <c r="E64" s="27" t="inlineStr">
        <is>
          <t>Geelong</t>
        </is>
      </c>
      <c r="F64" s="27" t="inlineStr">
        <is>
          <t>VIC</t>
        </is>
      </c>
      <c r="G64" s="27" t="inlineStr">
        <is>
          <t>51–200</t>
        </is>
      </c>
      <c r="H64" s="27" t="inlineStr">
        <is>
          <t>Nina</t>
        </is>
      </c>
      <c r="I64" s="27" t="inlineStr">
        <is>
          <t>Ward</t>
        </is>
      </c>
      <c r="J64" s="27" t="inlineStr">
        <is>
          <t>Managing Director</t>
        </is>
      </c>
      <c r="K64" s="27" t="inlineStr">
        <is>
          <t>Director</t>
        </is>
      </c>
      <c r="L64" s="27" t="inlineStr">
        <is>
          <t>Leadership</t>
        </is>
      </c>
      <c r="M64" s="27" t="inlineStr">
        <is>
          <t>nina.ward@lunorrick.example</t>
        </is>
      </c>
      <c r="N64" s="27" t="inlineStr">
        <is>
          <t>(03) 5550 1777</t>
        </is>
      </c>
      <c r="O64" s="27" t="inlineStr">
        <is>
          <t>Verified</t>
        </is>
      </c>
      <c r="P64" s="28" t="n">
        <v>46314</v>
      </c>
      <c r="Q64" s="27" t="n">
        <v>3</v>
      </c>
      <c r="R64" s="27" t="inlineStr">
        <is>
          <t>Name and title match on business news article and company website contact page; also on industry association member list</t>
        </is>
      </c>
      <c r="S64" s="27" t="n">
        <v>3</v>
      </c>
      <c r="T64" s="27" t="str">
        <f>IF(AND(O64="Verified",S64&gt;=4),"A",IF(S64&gt;=3,"B","C"))</f>
        <v>B</v>
      </c>
      <c r="U64" s="27" t="inlineStr">
        <is>
          <t>Ready for outreach</t>
        </is>
      </c>
    </row>
    <row r="65">
      <c r="A65" s="27" t="inlineStr">
        <is>
          <t>L-0064</t>
        </is>
      </c>
      <c r="B65" s="27" t="inlineStr">
        <is>
          <t>Lununbridge Trade Supplies</t>
        </is>
      </c>
      <c r="C65" s="27" t="inlineStr">
        <is>
          <t>Industrial &amp; trade supplies</t>
        </is>
      </c>
      <c r="D65" s="27" t="inlineStr">
        <is>
          <t>Hardware</t>
        </is>
      </c>
      <c r="E65" s="27" t="inlineStr">
        <is>
          <t>Brisbane</t>
        </is>
      </c>
      <c r="F65" s="27" t="inlineStr">
        <is>
          <t>QLD</t>
        </is>
      </c>
      <c r="G65" s="27" t="inlineStr">
        <is>
          <t>11–50</t>
        </is>
      </c>
      <c r="H65" s="27" t="inlineStr">
        <is>
          <t>Layla</t>
        </is>
      </c>
      <c r="I65" s="27" t="inlineStr">
        <is>
          <t>Brown</t>
        </is>
      </c>
      <c r="J65" s="27" t="inlineStr">
        <is>
          <t>Warehouse Manager</t>
        </is>
      </c>
      <c r="K65" s="27" t="inlineStr">
        <is>
          <t>Manager</t>
        </is>
      </c>
      <c r="L65" s="27" t="inlineStr">
        <is>
          <t>Operations</t>
        </is>
      </c>
      <c r="M65" s="27" t="inlineStr">
        <is>
          <t>layla.brown@lununbridge.example</t>
        </is>
      </c>
      <c r="N65" s="27" t="inlineStr">
        <is>
          <t>0491 570 159</t>
        </is>
      </c>
      <c r="O65" s="27" t="inlineStr">
        <is>
          <t>Verified</t>
        </is>
      </c>
      <c r="P65" s="28" t="n">
        <v>46315</v>
      </c>
      <c r="Q65" s="27" t="n">
        <v>2</v>
      </c>
      <c r="R65" s="27" t="inlineStr">
        <is>
          <t>Name and title match on company website team page and trade directory entry</t>
        </is>
      </c>
      <c r="S65" s="27" t="n">
        <v>2</v>
      </c>
      <c r="T65" s="27" t="str">
        <f>IF(AND(O65="Verified",S65&gt;=4),"A",IF(S65&gt;=3,"B","C"))</f>
        <v>C</v>
      </c>
      <c r="U65" s="27" t="inlineStr">
        <is>
          <t>Ready for outreach</t>
        </is>
      </c>
    </row>
    <row r="66">
      <c r="A66" s="27" t="inlineStr">
        <is>
          <t>L-0065</t>
        </is>
      </c>
      <c r="B66" s="27" t="inlineStr">
        <is>
          <t>Lununbridge Trade Supplies</t>
        </is>
      </c>
      <c r="C66" s="27" t="inlineStr">
        <is>
          <t>Industrial &amp; trade supplies</t>
        </is>
      </c>
      <c r="D66" s="27" t="inlineStr">
        <is>
          <t>Hardware</t>
        </is>
      </c>
      <c r="E66" s="27" t="inlineStr">
        <is>
          <t>Brisbane</t>
        </is>
      </c>
      <c r="F66" s="27" t="inlineStr">
        <is>
          <t>QLD</t>
        </is>
      </c>
      <c r="G66" s="27" t="inlineStr">
        <is>
          <t>11–50</t>
        </is>
      </c>
      <c r="H66" s="27" t="inlineStr">
        <is>
          <t>Ella</t>
        </is>
      </c>
      <c r="I66" s="27" t="inlineStr">
        <is>
          <t>Fraser</t>
        </is>
      </c>
      <c r="J66" s="27" t="inlineStr">
        <is>
          <t>Operations Manager</t>
        </is>
      </c>
      <c r="K66" s="27" t="inlineStr">
        <is>
          <t>Manager</t>
        </is>
      </c>
      <c r="L66" s="27" t="inlineStr">
        <is>
          <t>Operations</t>
        </is>
      </c>
      <c r="M66" s="27" t="inlineStr">
        <is>
          <t>ella.fraser@lununbridge.example</t>
        </is>
      </c>
      <c r="N66" s="27" t="inlineStr">
        <is>
          <t>(07) 7010 5382</t>
        </is>
      </c>
      <c r="O66" s="27" t="inlineStr">
        <is>
          <t>Needs review</t>
        </is>
      </c>
      <c r="P66" s="28" t="n">
        <v>46318</v>
      </c>
      <c r="Q66" s="27" t="n">
        <v>1</v>
      </c>
      <c r="R66" s="27" t="inlineStr">
        <is>
          <t>Title differs between company website team page and an older listing; role may have changed</t>
        </is>
      </c>
      <c r="S66" s="27" t="n">
        <v>2</v>
      </c>
      <c r="T66" s="27" t="str">
        <f>IF(AND(O66="Verified",S66&gt;=4),"A",IF(S66&gt;=3,"B","C"))</f>
        <v>C</v>
      </c>
      <c r="U66" s="27" t="inlineStr">
        <is>
          <t>Confirm current role</t>
        </is>
      </c>
    </row>
    <row r="67">
      <c r="A67" s="27" t="inlineStr">
        <is>
          <t>L-0066</t>
        </is>
      </c>
      <c r="B67" s="27" t="inlineStr">
        <is>
          <t>Lununbridge Trade Supplies</t>
        </is>
      </c>
      <c r="C67" s="27" t="inlineStr">
        <is>
          <t>Industrial &amp; trade supplies</t>
        </is>
      </c>
      <c r="D67" s="27" t="inlineStr">
        <is>
          <t>Hardware</t>
        </is>
      </c>
      <c r="E67" s="27" t="inlineStr">
        <is>
          <t>Brisbane</t>
        </is>
      </c>
      <c r="F67" s="27" t="inlineStr">
        <is>
          <t>QLD</t>
        </is>
      </c>
      <c r="G67" s="27" t="inlineStr">
        <is>
          <t>11–50</t>
        </is>
      </c>
      <c r="H67" s="27" t="inlineStr">
        <is>
          <t>Lachlan</t>
        </is>
      </c>
      <c r="I67" s="27" t="inlineStr">
        <is>
          <t>Moore</t>
        </is>
      </c>
      <c r="J67" s="27" t="inlineStr">
        <is>
          <t>Warehouse Manager</t>
        </is>
      </c>
      <c r="K67" s="27" t="inlineStr">
        <is>
          <t>Manager</t>
        </is>
      </c>
      <c r="L67" s="27" t="inlineStr">
        <is>
          <t>Operations</t>
        </is>
      </c>
      <c r="M67" s="27" t="inlineStr">
        <is>
          <t>lachlan.moore@lununbridge.example</t>
        </is>
      </c>
      <c r="N67" s="27" t="inlineStr">
        <is>
          <t>(07) 7010 0440</t>
        </is>
      </c>
      <c r="O67" s="27" t="inlineStr">
        <is>
          <t>Needs review</t>
        </is>
      </c>
      <c r="P67" s="28" t="n">
        <v>46312</v>
      </c>
      <c r="Q67" s="27" t="n">
        <v>1</v>
      </c>
      <c r="R67" s="27" t="inlineStr">
        <is>
          <t>Title differs between company annual sustainability statement and an older listing; role may have changed</t>
        </is>
      </c>
      <c r="S67" s="27" t="n">
        <v>2</v>
      </c>
      <c r="T67" s="27" t="str">
        <f>IF(AND(O67="Verified",S67&gt;=4),"A",IF(S67&gt;=3,"B","C"))</f>
        <v>C</v>
      </c>
      <c r="U67" s="27" t="inlineStr">
        <is>
          <t>Confirm current role</t>
        </is>
      </c>
    </row>
    <row r="68">
      <c r="A68" s="27" t="inlineStr">
        <is>
          <t>L-0067</t>
        </is>
      </c>
      <c r="B68" s="27" t="inlineStr">
        <is>
          <t>Lununbridge Trade Supplies</t>
        </is>
      </c>
      <c r="C68" s="27" t="inlineStr">
        <is>
          <t>Industrial &amp; trade supplies</t>
        </is>
      </c>
      <c r="D68" s="27" t="inlineStr">
        <is>
          <t>Hardware</t>
        </is>
      </c>
      <c r="E68" s="27" t="inlineStr">
        <is>
          <t>Brisbane</t>
        </is>
      </c>
      <c r="F68" s="27" t="inlineStr">
        <is>
          <t>QLD</t>
        </is>
      </c>
      <c r="G68" s="27" t="inlineStr">
        <is>
          <t>11–50</t>
        </is>
      </c>
      <c r="H68" s="27" t="inlineStr">
        <is>
          <t>Ella</t>
        </is>
      </c>
      <c r="I68" s="27" t="inlineStr">
        <is>
          <t>Price</t>
        </is>
      </c>
      <c r="J68" s="27" t="inlineStr">
        <is>
          <t>Managing Director</t>
        </is>
      </c>
      <c r="K68" s="27" t="inlineStr">
        <is>
          <t>Director</t>
        </is>
      </c>
      <c r="L68" s="27" t="inlineStr">
        <is>
          <t>Leadership</t>
        </is>
      </c>
      <c r="M68" s="27" t="inlineStr">
        <is>
          <t>ella.price@lununbridge.example</t>
        </is>
      </c>
      <c r="N68" s="27" t="inlineStr">
        <is>
          <t>(07) 5550 6624</t>
        </is>
      </c>
      <c r="O68" s="27" t="inlineStr">
        <is>
          <t>Needs review</t>
        </is>
      </c>
      <c r="P68" s="28" t="n">
        <v>46300</v>
      </c>
      <c r="Q68" s="27" t="n">
        <v>1</v>
      </c>
      <c r="R68" s="27" t="inlineStr">
        <is>
          <t>Title differs between company annual sustainability statement and an older listing; role may have changed</t>
        </is>
      </c>
      <c r="S68" s="27" t="n">
        <v>2</v>
      </c>
      <c r="T68" s="27" t="str">
        <f>IF(AND(O68="Verified",S68&gt;=4),"A",IF(S68&gt;=3,"B","C"))</f>
        <v>C</v>
      </c>
      <c r="U68" s="27" t="inlineStr">
        <is>
          <t>Confirm current role</t>
        </is>
      </c>
    </row>
    <row r="69">
      <c r="A69" s="27" t="inlineStr">
        <is>
          <t>L-0068</t>
        </is>
      </c>
      <c r="B69" s="27" t="inlineStr">
        <is>
          <t>Lununbridge Trade Supplies</t>
        </is>
      </c>
      <c r="C69" s="27" t="inlineStr">
        <is>
          <t>Industrial &amp; trade supplies</t>
        </is>
      </c>
      <c r="D69" s="27" t="inlineStr">
        <is>
          <t>Hardware</t>
        </is>
      </c>
      <c r="E69" s="27" t="inlineStr">
        <is>
          <t>Brisbane</t>
        </is>
      </c>
      <c r="F69" s="27" t="inlineStr">
        <is>
          <t>QLD</t>
        </is>
      </c>
      <c r="G69" s="27" t="inlineStr">
        <is>
          <t>11–50</t>
        </is>
      </c>
      <c r="H69" s="27" t="inlineStr">
        <is>
          <t>Amelia</t>
        </is>
      </c>
      <c r="I69" s="27" t="inlineStr">
        <is>
          <t>Rossi</t>
        </is>
      </c>
      <c r="J69" s="27" t="inlineStr">
        <is>
          <t>Purchasing Officer</t>
        </is>
      </c>
      <c r="K69" s="27" t="inlineStr">
        <is>
          <t>Officer</t>
        </is>
      </c>
      <c r="L69" s="27" t="inlineStr">
        <is>
          <t>Procurement</t>
        </is>
      </c>
      <c r="M69" s="27" t="inlineStr">
        <is>
          <t>amelia.rossi@lununbridge.example</t>
        </is>
      </c>
      <c r="N69" s="27" t="inlineStr">
        <is>
          <t>0491 571 491</t>
        </is>
      </c>
      <c r="O69" s="27" t="inlineStr">
        <is>
          <t>Verified</t>
        </is>
      </c>
      <c r="P69" s="28" t="n">
        <v>46300</v>
      </c>
      <c r="Q69" s="27" t="n">
        <v>2</v>
      </c>
      <c r="R69" s="27" t="inlineStr">
        <is>
          <t>Name and title match on company annual sustainability statement and business news article</t>
        </is>
      </c>
      <c r="S69" s="27" t="n">
        <v>2</v>
      </c>
      <c r="T69" s="27" t="str">
        <f>IF(AND(O69="Verified",S69&gt;=4),"A",IF(S69&gt;=3,"B","C"))</f>
        <v>C</v>
      </c>
      <c r="U69" s="27" t="inlineStr">
        <is>
          <t>Ready for outreach</t>
        </is>
      </c>
    </row>
    <row r="70">
      <c r="A70" s="27" t="inlineStr">
        <is>
          <t>L-0069</t>
        </is>
      </c>
      <c r="B70" s="27" t="inlineStr">
        <is>
          <t>Lununbridge Trade Supplies</t>
        </is>
      </c>
      <c r="C70" s="27" t="inlineStr">
        <is>
          <t>Industrial &amp; trade supplies</t>
        </is>
      </c>
      <c r="D70" s="27" t="inlineStr">
        <is>
          <t>Hardware</t>
        </is>
      </c>
      <c r="E70" s="27" t="inlineStr">
        <is>
          <t>Brisbane</t>
        </is>
      </c>
      <c r="F70" s="27" t="inlineStr">
        <is>
          <t>QLD</t>
        </is>
      </c>
      <c r="G70" s="27" t="inlineStr">
        <is>
          <t>11–50</t>
        </is>
      </c>
      <c r="H70" s="27" t="inlineStr">
        <is>
          <t>Lucas</t>
        </is>
      </c>
      <c r="I70" s="27" t="inlineStr">
        <is>
          <t>Russo</t>
        </is>
      </c>
      <c r="J70" s="27" t="inlineStr">
        <is>
          <t>Warehouse Manager</t>
        </is>
      </c>
      <c r="K70" s="27" t="inlineStr">
        <is>
          <t>Manager</t>
        </is>
      </c>
      <c r="L70" s="27" t="inlineStr">
        <is>
          <t>Operations</t>
        </is>
      </c>
      <c r="M70" s="27" t="inlineStr">
        <is>
          <t>lucas.russo@lununbridge.example</t>
        </is>
      </c>
      <c r="N70" s="27" t="inlineStr">
        <is>
          <t>(07) 7010 1611</t>
        </is>
      </c>
      <c r="O70" s="27" t="inlineStr">
        <is>
          <t>Verified</t>
        </is>
      </c>
      <c r="P70" s="28" t="n">
        <v>46302</v>
      </c>
      <c r="Q70" s="27" t="n">
        <v>2</v>
      </c>
      <c r="R70" s="27" t="inlineStr">
        <is>
          <t>Name and title match on company annual sustainability statement and industry association member list</t>
        </is>
      </c>
      <c r="S70" s="27" t="n">
        <v>2</v>
      </c>
      <c r="T70" s="27" t="str">
        <f>IF(AND(O70="Verified",S70&gt;=4),"A",IF(S70&gt;=3,"B","C"))</f>
        <v>C</v>
      </c>
      <c r="U70" s="27" t="inlineStr">
        <is>
          <t>Ready for outreach</t>
        </is>
      </c>
    </row>
    <row r="71">
      <c r="A71" s="27" t="inlineStr">
        <is>
          <t>L-0070</t>
        </is>
      </c>
      <c r="B71" s="27" t="inlineStr">
        <is>
          <t>Marelmoor Foods</t>
        </is>
      </c>
      <c r="C71" s="27" t="inlineStr">
        <is>
          <t>Food &amp; beverage manufacturing</t>
        </is>
      </c>
      <c r="D71" s="27" t="inlineStr">
        <is>
          <t>Bakery goods</t>
        </is>
      </c>
      <c r="E71" s="27" t="inlineStr">
        <is>
          <t>Wollongong</t>
        </is>
      </c>
      <c r="F71" s="27" t="inlineStr">
        <is>
          <t>NSW</t>
        </is>
      </c>
      <c r="G71" s="27" t="inlineStr">
        <is>
          <t>11–50</t>
        </is>
      </c>
      <c r="H71" s="27" t="inlineStr">
        <is>
          <t>Thomas</t>
        </is>
      </c>
      <c r="I71" s="27" t="inlineStr">
        <is>
          <t>Moore</t>
        </is>
      </c>
      <c r="J71" s="27" t="inlineStr">
        <is>
          <t>General Manager</t>
        </is>
      </c>
      <c r="K71" s="27" t="inlineStr">
        <is>
          <t>Director</t>
        </is>
      </c>
      <c r="L71" s="27" t="inlineStr">
        <is>
          <t>Leadership</t>
        </is>
      </c>
      <c r="M71" s="27" t="inlineStr">
        <is>
          <t>thomas.moore@marelmoor.example</t>
        </is>
      </c>
      <c r="N71" s="27" t="inlineStr">
        <is>
          <t>(02) 7010 0226</t>
        </is>
      </c>
      <c r="O71" s="27" t="inlineStr">
        <is>
          <t>Partially verified</t>
        </is>
      </c>
      <c r="P71" s="28" t="n">
        <v>46298</v>
      </c>
      <c r="Q71" s="27" t="n">
        <v>1</v>
      </c>
      <c r="R71" s="27" t="inlineStr">
        <is>
          <t>Name and title found on trade directory entry only; needs a second source</t>
        </is>
      </c>
      <c r="S71" s="27" t="n">
        <v>2</v>
      </c>
      <c r="T71" s="27" t="str">
        <f>IF(AND(O71="Verified",S71&gt;=4),"A",IF(S71&gt;=3,"B","C"))</f>
        <v>C</v>
      </c>
      <c r="U71" s="27" t="inlineStr">
        <is>
          <t>Find second source</t>
        </is>
      </c>
    </row>
    <row r="72">
      <c r="A72" s="27" t="inlineStr">
        <is>
          <t>L-0071</t>
        </is>
      </c>
      <c r="B72" s="27" t="inlineStr">
        <is>
          <t>Marelmoor Foods</t>
        </is>
      </c>
      <c r="C72" s="27" t="inlineStr">
        <is>
          <t>Food &amp; beverage manufacturing</t>
        </is>
      </c>
      <c r="D72" s="27" t="inlineStr">
        <is>
          <t>Bakery goods</t>
        </is>
      </c>
      <c r="E72" s="27" t="inlineStr">
        <is>
          <t>Wollongong</t>
        </is>
      </c>
      <c r="F72" s="27" t="inlineStr">
        <is>
          <t>NSW</t>
        </is>
      </c>
      <c r="G72" s="27" t="inlineStr">
        <is>
          <t>11–50</t>
        </is>
      </c>
      <c r="H72" s="27" t="inlineStr">
        <is>
          <t>Layla</t>
        </is>
      </c>
      <c r="I72" s="27" t="inlineStr">
        <is>
          <t>Morris</t>
        </is>
      </c>
      <c r="J72" s="27" t="inlineStr">
        <is>
          <t>Purchasing Officer</t>
        </is>
      </c>
      <c r="K72" s="27" t="inlineStr">
        <is>
          <t>Officer</t>
        </is>
      </c>
      <c r="L72" s="27" t="inlineStr">
        <is>
          <t>Procurement</t>
        </is>
      </c>
      <c r="M72" s="27" t="inlineStr">
        <is>
          <t>layla.morris@marelmoor.example</t>
        </is>
      </c>
      <c r="N72" s="27" t="inlineStr">
        <is>
          <t>0491 570 737</t>
        </is>
      </c>
      <c r="O72" s="27" t="inlineStr">
        <is>
          <t>Verified</t>
        </is>
      </c>
      <c r="P72" s="28" t="n">
        <v>46312</v>
      </c>
      <c r="Q72" s="27" t="n">
        <v>3</v>
      </c>
      <c r="R72" s="27" t="inlineStr">
        <is>
          <t>Name and title match on company website team page and business news article; also on recent trade-show exhibitor list</t>
        </is>
      </c>
      <c r="S72" s="27" t="n">
        <v>2</v>
      </c>
      <c r="T72" s="27" t="str">
        <f>IF(AND(O72="Verified",S72&gt;=4),"A",IF(S72&gt;=3,"B","C"))</f>
        <v>C</v>
      </c>
      <c r="U72" s="27" t="inlineStr">
        <is>
          <t>Ready for outreach</t>
        </is>
      </c>
    </row>
    <row r="73">
      <c r="A73" s="27" t="inlineStr">
        <is>
          <t>L-0072</t>
        </is>
      </c>
      <c r="B73" s="27" t="inlineStr">
        <is>
          <t>Marelmoor Foods</t>
        </is>
      </c>
      <c r="C73" s="27" t="inlineStr">
        <is>
          <t>Food &amp; beverage manufacturing</t>
        </is>
      </c>
      <c r="D73" s="27" t="inlineStr">
        <is>
          <t>Bakery goods</t>
        </is>
      </c>
      <c r="E73" s="27" t="inlineStr">
        <is>
          <t>Wollongong</t>
        </is>
      </c>
      <c r="F73" s="27" t="inlineStr">
        <is>
          <t>NSW</t>
        </is>
      </c>
      <c r="G73" s="27" t="inlineStr">
        <is>
          <t>11–50</t>
        </is>
      </c>
      <c r="H73" s="27" t="inlineStr">
        <is>
          <t>Arjun</t>
        </is>
      </c>
      <c r="I73" s="27" t="inlineStr">
        <is>
          <t>Price</t>
        </is>
      </c>
      <c r="J73" s="27" t="inlineStr">
        <is>
          <t>Purchasing Officer</t>
        </is>
      </c>
      <c r="K73" s="27" t="inlineStr">
        <is>
          <t>Officer</t>
        </is>
      </c>
      <c r="L73" s="27" t="inlineStr">
        <is>
          <t>Procurement</t>
        </is>
      </c>
      <c r="M73" s="27" t="inlineStr">
        <is>
          <t>arjun.price@marelmoor.example</t>
        </is>
      </c>
      <c r="N73" s="27" t="inlineStr">
        <is>
          <t>(02) 7010 1769</t>
        </is>
      </c>
      <c r="O73" s="27" t="inlineStr">
        <is>
          <t>Verified</t>
        </is>
      </c>
      <c r="P73" s="28" t="n">
        <v>46310</v>
      </c>
      <c r="Q73" s="27" t="n">
        <v>2</v>
      </c>
      <c r="R73" s="27" t="inlineStr">
        <is>
          <t>Name and title match on recent trade-show exhibitor list and company website team page</t>
        </is>
      </c>
      <c r="S73" s="27" t="n">
        <v>2</v>
      </c>
      <c r="T73" s="27" t="str">
        <f>IF(AND(O73="Verified",S73&gt;=4),"A",IF(S73&gt;=3,"B","C"))</f>
        <v>C</v>
      </c>
      <c r="U73" s="27" t="inlineStr">
        <is>
          <t>Ready for outreach</t>
        </is>
      </c>
    </row>
    <row r="74">
      <c r="A74" s="27" t="inlineStr">
        <is>
          <t>L-0073</t>
        </is>
      </c>
      <c r="B74" s="27" t="inlineStr">
        <is>
          <t>Marerrow Foods</t>
        </is>
      </c>
      <c r="C74" s="27" t="inlineStr">
        <is>
          <t>Food &amp; beverage manufacturing</t>
        </is>
      </c>
      <c r="D74" s="27" t="inlineStr">
        <is>
          <t>Craft beverages</t>
        </is>
      </c>
      <c r="E74" s="27" t="inlineStr">
        <is>
          <t>Ballarat</t>
        </is>
      </c>
      <c r="F74" s="27" t="inlineStr">
        <is>
          <t>VIC</t>
        </is>
      </c>
      <c r="G74" s="27" t="inlineStr">
        <is>
          <t>201–500</t>
        </is>
      </c>
      <c r="H74" s="27" t="inlineStr">
        <is>
          <t>Daniel</t>
        </is>
      </c>
      <c r="I74" s="27" t="inlineStr">
        <is>
          <t>Campbell</t>
        </is>
      </c>
      <c r="J74" s="27" t="inlineStr">
        <is>
          <t>Procurement Manager</t>
        </is>
      </c>
      <c r="K74" s="27" t="inlineStr">
        <is>
          <t>Manager</t>
        </is>
      </c>
      <c r="L74" s="27" t="inlineStr">
        <is>
          <t>Procurement</t>
        </is>
      </c>
      <c r="M74" s="27" t="inlineStr">
        <is>
          <t>daniel.campbell@marerrow.example</t>
        </is>
      </c>
      <c r="N74" s="27" t="inlineStr">
        <is>
          <t>(03) 7010 1889</t>
        </is>
      </c>
      <c r="O74" s="27" t="inlineStr">
        <is>
          <t>Partially verified</t>
        </is>
      </c>
      <c r="P74" s="28" t="n">
        <v>46309</v>
      </c>
      <c r="Q74" s="27" t="n">
        <v>1</v>
      </c>
      <c r="R74" s="27" t="inlineStr">
        <is>
          <t>Name and title found on company annual sustainability statement only; needs a second source</t>
        </is>
      </c>
      <c r="S74" s="27" t="n">
        <v>4</v>
      </c>
      <c r="T74" s="27" t="str">
        <f>IF(AND(O74="Verified",S74&gt;=4),"A",IF(S74&gt;=3,"B","C"))</f>
        <v>B</v>
      </c>
      <c r="U74" s="27" t="inlineStr">
        <is>
          <t>Find second source</t>
        </is>
      </c>
    </row>
    <row r="75">
      <c r="A75" s="27" t="inlineStr">
        <is>
          <t>L-0074</t>
        </is>
      </c>
      <c r="B75" s="27" t="inlineStr">
        <is>
          <t>Marerrow Foods</t>
        </is>
      </c>
      <c r="C75" s="27" t="inlineStr">
        <is>
          <t>Food &amp; beverage manufacturing</t>
        </is>
      </c>
      <c r="D75" s="27" t="inlineStr">
        <is>
          <t>Craft beverages</t>
        </is>
      </c>
      <c r="E75" s="27" t="inlineStr">
        <is>
          <t>Ballarat</t>
        </is>
      </c>
      <c r="F75" s="27" t="inlineStr">
        <is>
          <t>VIC</t>
        </is>
      </c>
      <c r="G75" s="27" t="inlineStr">
        <is>
          <t>201–500</t>
        </is>
      </c>
      <c r="H75" s="27" t="inlineStr">
        <is>
          <t>Kate</t>
        </is>
      </c>
      <c r="I75" s="27" t="inlineStr">
        <is>
          <t>Grant</t>
        </is>
      </c>
      <c r="J75" s="27" t="inlineStr">
        <is>
          <t>Head of Procurement</t>
        </is>
      </c>
      <c r="K75" s="27" t="inlineStr">
        <is>
          <t>Head</t>
        </is>
      </c>
      <c r="L75" s="27" t="inlineStr">
        <is>
          <t>Procurement</t>
        </is>
      </c>
      <c r="M75" s="27" t="inlineStr">
        <is>
          <t>kate.grant@marerrow.example</t>
        </is>
      </c>
      <c r="N75" s="27" t="inlineStr">
        <is>
          <t>(03) 5550 6898</t>
        </is>
      </c>
      <c r="O75" s="27" t="inlineStr">
        <is>
          <t>Verified</t>
        </is>
      </c>
      <c r="P75" s="28" t="n">
        <v>46299</v>
      </c>
      <c r="Q75" s="27" t="n">
        <v>2</v>
      </c>
      <c r="R75" s="27" t="inlineStr">
        <is>
          <t>Name and title match on company website team page and trade directory entry</t>
        </is>
      </c>
      <c r="S75" s="27" t="n">
        <v>4</v>
      </c>
      <c r="T75" s="27" t="str">
        <f>IF(AND(O75="Verified",S75&gt;=4),"A",IF(S75&gt;=3,"B","C"))</f>
        <v>A</v>
      </c>
      <c r="U75" s="27" t="inlineStr">
        <is>
          <t>Ready for outreach</t>
        </is>
      </c>
    </row>
    <row r="76">
      <c r="A76" s="27" t="inlineStr">
        <is>
          <t>L-0075</t>
        </is>
      </c>
      <c r="B76" s="27" t="inlineStr">
        <is>
          <t>Norelmoor Foods</t>
        </is>
      </c>
      <c r="C76" s="27" t="inlineStr">
        <is>
          <t>Food &amp; beverage manufacturing</t>
        </is>
      </c>
      <c r="D76" s="27" t="inlineStr">
        <is>
          <t>Snack foods</t>
        </is>
      </c>
      <c r="E76" s="27" t="inlineStr">
        <is>
          <t>Newcastle</t>
        </is>
      </c>
      <c r="F76" s="27" t="inlineStr">
        <is>
          <t>NSW</t>
        </is>
      </c>
      <c r="G76" s="27" t="inlineStr">
        <is>
          <t>51–200</t>
        </is>
      </c>
      <c r="H76" s="27" t="inlineStr">
        <is>
          <t>Thomas</t>
        </is>
      </c>
      <c r="I76" s="27" t="inlineStr">
        <is>
          <t>Murphy</t>
        </is>
      </c>
      <c r="J76" s="27" t="inlineStr">
        <is>
          <t>General Manager</t>
        </is>
      </c>
      <c r="K76" s="27" t="inlineStr">
        <is>
          <t>Director</t>
        </is>
      </c>
      <c r="L76" s="27" t="inlineStr">
        <is>
          <t>Leadership</t>
        </is>
      </c>
      <c r="M76" s="27" t="inlineStr">
        <is>
          <t>thomas.murphy@norelmoor.example</t>
        </is>
      </c>
      <c r="N76" s="27" t="inlineStr">
        <is>
          <t>(02) 5550 9253</t>
        </is>
      </c>
      <c r="O76" s="27" t="inlineStr">
        <is>
          <t>Verified</t>
        </is>
      </c>
      <c r="P76" s="28" t="n">
        <v>46313</v>
      </c>
      <c r="Q76" s="27" t="n">
        <v>2</v>
      </c>
      <c r="R76" s="27" t="inlineStr">
        <is>
          <t>Name and title match on company website contact page and company annual sustainability statement</t>
        </is>
      </c>
      <c r="S76" s="27" t="n">
        <v>5</v>
      </c>
      <c r="T76" s="27" t="str">
        <f>IF(AND(O76="Verified",S76&gt;=4),"A",IF(S76&gt;=3,"B","C"))</f>
        <v>A</v>
      </c>
      <c r="U76" s="27" t="inlineStr">
        <is>
          <t>Ready for outreach</t>
        </is>
      </c>
    </row>
    <row r="77">
      <c r="A77" s="27" t="inlineStr">
        <is>
          <t>L-0076</t>
        </is>
      </c>
      <c r="B77" s="27" t="inlineStr">
        <is>
          <t>Norelmoor Foods</t>
        </is>
      </c>
      <c r="C77" s="27" t="inlineStr">
        <is>
          <t>Food &amp; beverage manufacturing</t>
        </is>
      </c>
      <c r="D77" s="27" t="inlineStr">
        <is>
          <t>Snack foods</t>
        </is>
      </c>
      <c r="E77" s="27" t="inlineStr">
        <is>
          <t>Newcastle</t>
        </is>
      </c>
      <c r="F77" s="27" t="inlineStr">
        <is>
          <t>NSW</t>
        </is>
      </c>
      <c r="G77" s="27" t="inlineStr">
        <is>
          <t>51–200</t>
        </is>
      </c>
      <c r="H77" s="27" t="inlineStr">
        <is>
          <t>Josh</t>
        </is>
      </c>
      <c r="I77" s="27" t="inlineStr">
        <is>
          <t>Reid</t>
        </is>
      </c>
      <c r="J77" s="27" t="inlineStr">
        <is>
          <t>Warehouse Manager</t>
        </is>
      </c>
      <c r="K77" s="27" t="inlineStr">
        <is>
          <t>Manager</t>
        </is>
      </c>
      <c r="L77" s="27" t="inlineStr">
        <is>
          <t>Operations</t>
        </is>
      </c>
      <c r="M77" s="27" t="inlineStr">
        <is>
          <t>josh.reid@norelmoor.example</t>
        </is>
      </c>
      <c r="N77" s="27" t="inlineStr">
        <is>
          <t>(02) 5550 9339</t>
        </is>
      </c>
      <c r="O77" s="27" t="inlineStr">
        <is>
          <t>Verified</t>
        </is>
      </c>
      <c r="P77" s="28" t="n">
        <v>46311</v>
      </c>
      <c r="Q77" s="27" t="n">
        <v>2</v>
      </c>
      <c r="R77" s="27" t="inlineStr">
        <is>
          <t>Name and title match on business news article and recent trade-show exhibitor list</t>
        </is>
      </c>
      <c r="S77" s="27" t="n">
        <v>5</v>
      </c>
      <c r="T77" s="27" t="str">
        <f>IF(AND(O77="Verified",S77&gt;=4),"A",IF(S77&gt;=3,"B","C"))</f>
        <v>A</v>
      </c>
      <c r="U77" s="27" t="inlineStr">
        <is>
          <t>Ready for outreach</t>
        </is>
      </c>
    </row>
    <row r="78">
      <c r="A78" s="27" t="inlineStr">
        <is>
          <t>L-0077</t>
        </is>
      </c>
      <c r="B78" s="27" t="inlineStr">
        <is>
          <t>Norelmoor Foods</t>
        </is>
      </c>
      <c r="C78" s="27" t="inlineStr">
        <is>
          <t>Food &amp; beverage manufacturing</t>
        </is>
      </c>
      <c r="D78" s="27" t="inlineStr">
        <is>
          <t>Snack foods</t>
        </is>
      </c>
      <c r="E78" s="27" t="inlineStr">
        <is>
          <t>Newcastle</t>
        </is>
      </c>
      <c r="F78" s="27" t="inlineStr">
        <is>
          <t>NSW</t>
        </is>
      </c>
      <c r="G78" s="27" t="inlineStr">
        <is>
          <t>51–200</t>
        </is>
      </c>
      <c r="H78" s="27" t="inlineStr">
        <is>
          <t>Hugo</t>
        </is>
      </c>
      <c r="I78" s="27" t="inlineStr">
        <is>
          <t>Russo</t>
        </is>
      </c>
      <c r="J78" s="27" t="inlineStr">
        <is>
          <t>Head of Operations</t>
        </is>
      </c>
      <c r="K78" s="27" t="inlineStr">
        <is>
          <t>Head</t>
        </is>
      </c>
      <c r="L78" s="27" t="inlineStr">
        <is>
          <t>Operations</t>
        </is>
      </c>
      <c r="M78" s="27" t="inlineStr">
        <is>
          <t>hugo.russo@norelmoor.example</t>
        </is>
      </c>
      <c r="N78" s="27" t="inlineStr">
        <is>
          <t>0491 572 549</t>
        </is>
      </c>
      <c r="O78" s="27" t="inlineStr">
        <is>
          <t>Verified</t>
        </is>
      </c>
      <c r="P78" s="28" t="n">
        <v>46309</v>
      </c>
      <c r="Q78" s="27" t="n">
        <v>2</v>
      </c>
      <c r="R78" s="27" t="inlineStr">
        <is>
          <t>Name and title match on recent trade-show exhibitor list and company website contact page</t>
        </is>
      </c>
      <c r="S78" s="27" t="n">
        <v>5</v>
      </c>
      <c r="T78" s="27" t="str">
        <f>IF(AND(O78="Verified",S78&gt;=4),"A",IF(S78&gt;=3,"B","C"))</f>
        <v>A</v>
      </c>
      <c r="U78" s="27" t="inlineStr">
        <is>
          <t>Ready for outreach</t>
        </is>
      </c>
    </row>
    <row r="79">
      <c r="A79" s="27" t="inlineStr">
        <is>
          <t>L-0078</t>
        </is>
      </c>
      <c r="B79" s="27" t="inlineStr">
        <is>
          <t>Norelmoor Foods</t>
        </is>
      </c>
      <c r="C79" s="27" t="inlineStr">
        <is>
          <t>Food &amp; beverage manufacturing</t>
        </is>
      </c>
      <c r="D79" s="27" t="inlineStr">
        <is>
          <t>Snack foods</t>
        </is>
      </c>
      <c r="E79" s="27" t="inlineStr">
        <is>
          <t>Newcastle</t>
        </is>
      </c>
      <c r="F79" s="27" t="inlineStr">
        <is>
          <t>NSW</t>
        </is>
      </c>
      <c r="G79" s="27" t="inlineStr">
        <is>
          <t>51–200</t>
        </is>
      </c>
      <c r="H79" s="27" t="inlineStr">
        <is>
          <t>Leo</t>
        </is>
      </c>
      <c r="I79" s="27" t="inlineStr">
        <is>
          <t>Walker</t>
        </is>
      </c>
      <c r="J79" s="27" t="inlineStr">
        <is>
          <t>Supply Chain Coordinator</t>
        </is>
      </c>
      <c r="K79" s="27" t="inlineStr">
        <is>
          <t>Officer</t>
        </is>
      </c>
      <c r="L79" s="27" t="inlineStr">
        <is>
          <t>Operations</t>
        </is>
      </c>
      <c r="M79" s="27" t="inlineStr">
        <is>
          <t>leo.walker@norelmoor.example</t>
        </is>
      </c>
      <c r="N79" s="27" t="inlineStr">
        <is>
          <t>(02) 7010 8999</t>
        </is>
      </c>
      <c r="O79" s="27" t="inlineStr">
        <is>
          <t>Verified</t>
        </is>
      </c>
      <c r="P79" s="28" t="n">
        <v>46303</v>
      </c>
      <c r="Q79" s="27" t="n">
        <v>2</v>
      </c>
      <c r="R79" s="27" t="inlineStr">
        <is>
          <t>Name and title match on company annual sustainability statement and industry association member list</t>
        </is>
      </c>
      <c r="S79" s="27" t="n">
        <v>5</v>
      </c>
      <c r="T79" s="27" t="str">
        <f>IF(AND(O79="Verified",S79&gt;=4),"A",IF(S79&gt;=3,"B","C"))</f>
        <v>A</v>
      </c>
      <c r="U79" s="27" t="inlineStr">
        <is>
          <t>Ready for outreach</t>
        </is>
      </c>
    </row>
    <row r="80">
      <c r="A80" s="27" t="inlineStr">
        <is>
          <t>L-0079</t>
        </is>
      </c>
      <c r="B80" s="27" t="inlineStr">
        <is>
          <t>Norowlan Botanicals</t>
        </is>
      </c>
      <c r="C80" s="27" t="inlineStr">
        <is>
          <t>Health &amp; personal care</t>
        </is>
      </c>
      <c r="D80" s="27" t="inlineStr">
        <is>
          <t>Supplements</t>
        </is>
      </c>
      <c r="E80" s="27" t="inlineStr">
        <is>
          <t>Wollongong</t>
        </is>
      </c>
      <c r="F80" s="27" t="inlineStr">
        <is>
          <t>NSW</t>
        </is>
      </c>
      <c r="G80" s="27" t="inlineStr">
        <is>
          <t>201–500</t>
        </is>
      </c>
      <c r="H80" s="27" t="inlineStr">
        <is>
          <t>Samuel</t>
        </is>
      </c>
      <c r="I80" s="27" t="inlineStr">
        <is>
          <t>Brown</t>
        </is>
      </c>
      <c r="J80" s="27" t="inlineStr">
        <is>
          <t>General Manager</t>
        </is>
      </c>
      <c r="K80" s="27" t="inlineStr">
        <is>
          <t>Director</t>
        </is>
      </c>
      <c r="L80" s="27" t="inlineStr">
        <is>
          <t>Leadership</t>
        </is>
      </c>
      <c r="M80" s="27" t="inlineStr">
        <is>
          <t>samuel.brown@norowlan.example</t>
        </is>
      </c>
      <c r="N80" s="27" t="inlineStr">
        <is>
          <t>(02) 7010 7808</t>
        </is>
      </c>
      <c r="O80" s="27" t="inlineStr">
        <is>
          <t>Verified</t>
        </is>
      </c>
      <c r="P80" s="28" t="n">
        <v>46317</v>
      </c>
      <c r="Q80" s="27" t="n">
        <v>2</v>
      </c>
      <c r="R80" s="27" t="inlineStr">
        <is>
          <t>Name and title match on industry association member list and trade directory entry</t>
        </is>
      </c>
      <c r="S80" s="27" t="n">
        <v>5</v>
      </c>
      <c r="T80" s="27" t="str">
        <f>IF(AND(O80="Verified",S80&gt;=4),"A",IF(S80&gt;=3,"B","C"))</f>
        <v>A</v>
      </c>
      <c r="U80" s="27" t="inlineStr">
        <is>
          <t>Ready for outreach</t>
        </is>
      </c>
    </row>
    <row r="81">
      <c r="A81" s="27" t="inlineStr">
        <is>
          <t>L-0080</t>
        </is>
      </c>
      <c r="B81" s="27" t="inlineStr">
        <is>
          <t>Ormivane Store</t>
        </is>
      </c>
      <c r="C81" s="27" t="inlineStr">
        <is>
          <t>Online retail</t>
        </is>
      </c>
      <c r="D81" s="27" t="inlineStr">
        <is>
          <t>Outdoor gear</t>
        </is>
      </c>
      <c r="E81" s="27" t="inlineStr">
        <is>
          <t>Geelong</t>
        </is>
      </c>
      <c r="F81" s="27" t="inlineStr">
        <is>
          <t>VIC</t>
        </is>
      </c>
      <c r="G81" s="27" t="inlineStr">
        <is>
          <t>51–200</t>
        </is>
      </c>
      <c r="H81" s="27" t="inlineStr">
        <is>
          <t>Tom</t>
        </is>
      </c>
      <c r="I81" s="27" t="inlineStr">
        <is>
          <t>Clarke</t>
        </is>
      </c>
      <c r="J81" s="27" t="inlineStr">
        <is>
          <t>Procurement Manager</t>
        </is>
      </c>
      <c r="K81" s="27" t="inlineStr">
        <is>
          <t>Manager</t>
        </is>
      </c>
      <c r="L81" s="27" t="inlineStr">
        <is>
          <t>Procurement</t>
        </is>
      </c>
      <c r="M81" s="27" t="inlineStr">
        <is>
          <t>tom.clarke@ormivane.example</t>
        </is>
      </c>
      <c r="N81" s="27" t="inlineStr"/>
      <c r="O81" s="27" t="inlineStr">
        <is>
          <t>Unverified</t>
        </is>
      </c>
      <c r="P81" s="28" t="n"/>
      <c r="Q81" s="27" t="n">
        <v>0</v>
      </c>
      <c r="R81" s="27" t="inlineStr">
        <is>
          <t>Not yet checked; company found in trade directory listing, contact not confirmed</t>
        </is>
      </c>
      <c r="S81" s="27" t="n">
        <v>4</v>
      </c>
      <c r="T81" s="27" t="str">
        <f>IF(AND(O81="Verified",S81&gt;=4),"A",IF(S81&gt;=3,"B","C"))</f>
        <v>B</v>
      </c>
      <c r="U81" s="27" t="inlineStr">
        <is>
          <t>Research contact</t>
        </is>
      </c>
    </row>
    <row r="82">
      <c r="A82" s="27" t="inlineStr">
        <is>
          <t>L-0081</t>
        </is>
      </c>
      <c r="B82" s="27" t="inlineStr">
        <is>
          <t>Ormivane Store</t>
        </is>
      </c>
      <c r="C82" s="27" t="inlineStr">
        <is>
          <t>Online retail</t>
        </is>
      </c>
      <c r="D82" s="27" t="inlineStr">
        <is>
          <t>Outdoor gear</t>
        </is>
      </c>
      <c r="E82" s="27" t="inlineStr">
        <is>
          <t>Geelong</t>
        </is>
      </c>
      <c r="F82" s="27" t="inlineStr">
        <is>
          <t>VIC</t>
        </is>
      </c>
      <c r="G82" s="27" t="inlineStr">
        <is>
          <t>51–200</t>
        </is>
      </c>
      <c r="H82" s="27" t="inlineStr">
        <is>
          <t>Harper</t>
        </is>
      </c>
      <c r="I82" s="27" t="inlineStr">
        <is>
          <t>Murphy</t>
        </is>
      </c>
      <c r="J82" s="27" t="inlineStr">
        <is>
          <t>Supply Chain Coordinator</t>
        </is>
      </c>
      <c r="K82" s="27" t="inlineStr">
        <is>
          <t>Officer</t>
        </is>
      </c>
      <c r="L82" s="27" t="inlineStr">
        <is>
          <t>Operations</t>
        </is>
      </c>
      <c r="M82" s="27" t="inlineStr">
        <is>
          <t>harper.murphy@ormivane.example</t>
        </is>
      </c>
      <c r="N82" s="27" t="inlineStr">
        <is>
          <t>(03) 7010 6327</t>
        </is>
      </c>
      <c r="O82" s="27" t="inlineStr">
        <is>
          <t>Verified</t>
        </is>
      </c>
      <c r="P82" s="28" t="n">
        <v>46317</v>
      </c>
      <c r="Q82" s="27" t="n">
        <v>2</v>
      </c>
      <c r="R82" s="27" t="inlineStr">
        <is>
          <t>Name and title match on recent trade-show exhibitor list and job advertisement naming the hiring manager</t>
        </is>
      </c>
      <c r="S82" s="27" t="n">
        <v>4</v>
      </c>
      <c r="T82" s="27" t="str">
        <f>IF(AND(O82="Verified",S82&gt;=4),"A",IF(S82&gt;=3,"B","C"))</f>
        <v>A</v>
      </c>
      <c r="U82" s="27" t="inlineStr">
        <is>
          <t>Ready for outreach</t>
        </is>
      </c>
    </row>
    <row r="83">
      <c r="A83" s="27" t="inlineStr">
        <is>
          <t>L-0082</t>
        </is>
      </c>
      <c r="B83" s="27" t="inlineStr">
        <is>
          <t>Ormivane Store</t>
        </is>
      </c>
      <c r="C83" s="27" t="inlineStr">
        <is>
          <t>Online retail</t>
        </is>
      </c>
      <c r="D83" s="27" t="inlineStr">
        <is>
          <t>Outdoor gear</t>
        </is>
      </c>
      <c r="E83" s="27" t="inlineStr">
        <is>
          <t>Geelong</t>
        </is>
      </c>
      <c r="F83" s="27" t="inlineStr">
        <is>
          <t>VIC</t>
        </is>
      </c>
      <c r="G83" s="27" t="inlineStr">
        <is>
          <t>51–200</t>
        </is>
      </c>
      <c r="H83" s="27" t="inlineStr">
        <is>
          <t>Nina</t>
        </is>
      </c>
      <c r="I83" s="27" t="inlineStr">
        <is>
          <t>Singh</t>
        </is>
      </c>
      <c r="J83" s="27" t="inlineStr">
        <is>
          <t>General Manager</t>
        </is>
      </c>
      <c r="K83" s="27" t="inlineStr">
        <is>
          <t>Director</t>
        </is>
      </c>
      <c r="L83" s="27" t="inlineStr">
        <is>
          <t>Leadership</t>
        </is>
      </c>
      <c r="M83" s="27" t="inlineStr">
        <is>
          <t>nina.singh@ormivane.example</t>
        </is>
      </c>
      <c r="N83" s="27" t="inlineStr">
        <is>
          <t>(03) 5550 5411</t>
        </is>
      </c>
      <c r="O83" s="27" t="inlineStr">
        <is>
          <t>Partially verified</t>
        </is>
      </c>
      <c r="P83" s="28" t="n">
        <v>46308</v>
      </c>
      <c r="Q83" s="27" t="n">
        <v>1</v>
      </c>
      <c r="R83" s="27" t="inlineStr">
        <is>
          <t>Name and title found on company website team page only; needs a second source</t>
        </is>
      </c>
      <c r="S83" s="27" t="n">
        <v>4</v>
      </c>
      <c r="T83" s="27" t="str">
        <f>IF(AND(O83="Verified",S83&gt;=4),"A",IF(S83&gt;=3,"B","C"))</f>
        <v>B</v>
      </c>
      <c r="U83" s="27" t="inlineStr">
        <is>
          <t>Find second source</t>
        </is>
      </c>
    </row>
    <row r="84">
      <c r="A84" s="27" t="inlineStr">
        <is>
          <t>L-0083</t>
        </is>
      </c>
      <c r="B84" s="27" t="inlineStr">
        <is>
          <t>Ormunbridge Trading</t>
        </is>
      </c>
      <c r="C84" s="27" t="inlineStr">
        <is>
          <t>Online retail</t>
        </is>
      </c>
      <c r="D84" s="27" t="inlineStr">
        <is>
          <t>Outdoor gear</t>
        </is>
      </c>
      <c r="E84" s="27" t="inlineStr">
        <is>
          <t>Newcastle</t>
        </is>
      </c>
      <c r="F84" s="27" t="inlineStr">
        <is>
          <t>NSW</t>
        </is>
      </c>
      <c r="G84" s="27" t="inlineStr">
        <is>
          <t>11–50</t>
        </is>
      </c>
      <c r="H84" s="27" t="inlineStr">
        <is>
          <t>Ella</t>
        </is>
      </c>
      <c r="I84" s="27" t="inlineStr">
        <is>
          <t>Hayes</t>
        </is>
      </c>
      <c r="J84" s="27" t="inlineStr">
        <is>
          <t>Procurement Manager</t>
        </is>
      </c>
      <c r="K84" s="27" t="inlineStr">
        <is>
          <t>Manager</t>
        </is>
      </c>
      <c r="L84" s="27" t="inlineStr">
        <is>
          <t>Procurement</t>
        </is>
      </c>
      <c r="M84" s="27" t="inlineStr">
        <is>
          <t>ella.hayes@ormunbridge.example</t>
        </is>
      </c>
      <c r="N84" s="27" t="inlineStr">
        <is>
          <t>(02) 5550 9958</t>
        </is>
      </c>
      <c r="O84" s="27" t="inlineStr">
        <is>
          <t>Verified</t>
        </is>
      </c>
      <c r="P84" s="28" t="n">
        <v>46300</v>
      </c>
      <c r="Q84" s="27" t="n">
        <v>2</v>
      </c>
      <c r="R84" s="27" t="inlineStr">
        <is>
          <t>Name and title match on industry association member list and job advertisement naming the hiring manager</t>
        </is>
      </c>
      <c r="S84" s="27" t="n">
        <v>2</v>
      </c>
      <c r="T84" s="27" t="str">
        <f>IF(AND(O84="Verified",S84&gt;=4),"A",IF(S84&gt;=3,"B","C"))</f>
        <v>C</v>
      </c>
      <c r="U84" s="27" t="inlineStr">
        <is>
          <t>Ready for outreach</t>
        </is>
      </c>
    </row>
    <row r="85">
      <c r="A85" s="27" t="inlineStr">
        <is>
          <t>L-0084</t>
        </is>
      </c>
      <c r="B85" s="27" t="inlineStr">
        <is>
          <t>Ormunbridge Trading</t>
        </is>
      </c>
      <c r="C85" s="27" t="inlineStr">
        <is>
          <t>Online retail</t>
        </is>
      </c>
      <c r="D85" s="27" t="inlineStr">
        <is>
          <t>Outdoor gear</t>
        </is>
      </c>
      <c r="E85" s="27" t="inlineStr">
        <is>
          <t>Newcastle</t>
        </is>
      </c>
      <c r="F85" s="27" t="inlineStr">
        <is>
          <t>NSW</t>
        </is>
      </c>
      <c r="G85" s="27" t="inlineStr">
        <is>
          <t>11–50</t>
        </is>
      </c>
      <c r="H85" s="27" t="inlineStr">
        <is>
          <t>Layla</t>
        </is>
      </c>
      <c r="I85" s="27" t="inlineStr">
        <is>
          <t>Hughes</t>
        </is>
      </c>
      <c r="J85" s="27" t="inlineStr">
        <is>
          <t>Purchasing Officer</t>
        </is>
      </c>
      <c r="K85" s="27" t="inlineStr">
        <is>
          <t>Officer</t>
        </is>
      </c>
      <c r="L85" s="27" t="inlineStr">
        <is>
          <t>Procurement</t>
        </is>
      </c>
      <c r="M85" s="27" t="inlineStr">
        <is>
          <t>layla.hughes@ormunbridge.example</t>
        </is>
      </c>
      <c r="N85" s="27" t="inlineStr">
        <is>
          <t>(02) 7010 2279</t>
        </is>
      </c>
      <c r="O85" s="27" t="inlineStr">
        <is>
          <t>Verified</t>
        </is>
      </c>
      <c r="P85" s="28" t="n">
        <v>46309</v>
      </c>
      <c r="Q85" s="27" t="n">
        <v>2</v>
      </c>
      <c r="R85" s="27" t="inlineStr">
        <is>
          <t>Name and title match on company annual sustainability statement and company website contact page</t>
        </is>
      </c>
      <c r="S85" s="27" t="n">
        <v>2</v>
      </c>
      <c r="T85" s="27" t="str">
        <f>IF(AND(O85="Verified",S85&gt;=4),"A",IF(S85&gt;=3,"B","C"))</f>
        <v>C</v>
      </c>
      <c r="U85" s="27" t="inlineStr">
        <is>
          <t>Ready for outreach</t>
        </is>
      </c>
    </row>
    <row r="86">
      <c r="A86" s="27" t="inlineStr">
        <is>
          <t>L-0085</t>
        </is>
      </c>
      <c r="B86" s="27" t="inlineStr">
        <is>
          <t>Ormunbridge Trading</t>
        </is>
      </c>
      <c r="C86" s="27" t="inlineStr">
        <is>
          <t>Online retail</t>
        </is>
      </c>
      <c r="D86" s="27" t="inlineStr">
        <is>
          <t>Outdoor gear</t>
        </is>
      </c>
      <c r="E86" s="27" t="inlineStr">
        <is>
          <t>Newcastle</t>
        </is>
      </c>
      <c r="F86" s="27" t="inlineStr">
        <is>
          <t>NSW</t>
        </is>
      </c>
      <c r="G86" s="27" t="inlineStr">
        <is>
          <t>11–50</t>
        </is>
      </c>
      <c r="H86" s="27" t="inlineStr">
        <is>
          <t>Priya</t>
        </is>
      </c>
      <c r="I86" s="27" t="inlineStr">
        <is>
          <t>Nguyen</t>
        </is>
      </c>
      <c r="J86" s="27" t="inlineStr">
        <is>
          <t>Procurement Manager</t>
        </is>
      </c>
      <c r="K86" s="27" t="inlineStr">
        <is>
          <t>Manager</t>
        </is>
      </c>
      <c r="L86" s="27" t="inlineStr">
        <is>
          <t>Procurement</t>
        </is>
      </c>
      <c r="M86" s="27" t="inlineStr">
        <is>
          <t>priya.nguyen@ormunbridge.example</t>
        </is>
      </c>
      <c r="N86" s="27" t="inlineStr">
        <is>
          <t>(02) 7010 2358</t>
        </is>
      </c>
      <c r="O86" s="27" t="inlineStr">
        <is>
          <t>Verified</t>
        </is>
      </c>
      <c r="P86" s="28" t="n">
        <v>46307</v>
      </c>
      <c r="Q86" s="27" t="n">
        <v>3</v>
      </c>
      <c r="R86" s="27" t="inlineStr">
        <is>
          <t>Name and title match on business news article and industry association member list; also on company website contact page</t>
        </is>
      </c>
      <c r="S86" s="27" t="n">
        <v>2</v>
      </c>
      <c r="T86" s="27" t="str">
        <f>IF(AND(O86="Verified",S86&gt;=4),"A",IF(S86&gt;=3,"B","C"))</f>
        <v>C</v>
      </c>
      <c r="U86" s="27" t="inlineStr">
        <is>
          <t>Ready for outreach</t>
        </is>
      </c>
    </row>
    <row r="87">
      <c r="A87" s="27" t="inlineStr">
        <is>
          <t>L-0086</t>
        </is>
      </c>
      <c r="B87" s="27" t="inlineStr">
        <is>
          <t>Ormunbridge Trading</t>
        </is>
      </c>
      <c r="C87" s="27" t="inlineStr">
        <is>
          <t>Online retail</t>
        </is>
      </c>
      <c r="D87" s="27" t="inlineStr">
        <is>
          <t>Outdoor gear</t>
        </is>
      </c>
      <c r="E87" s="27" t="inlineStr">
        <is>
          <t>Newcastle</t>
        </is>
      </c>
      <c r="F87" s="27" t="inlineStr">
        <is>
          <t>NSW</t>
        </is>
      </c>
      <c r="G87" s="27" t="inlineStr">
        <is>
          <t>11–50</t>
        </is>
      </c>
      <c r="H87" s="27" t="inlineStr">
        <is>
          <t>Mei</t>
        </is>
      </c>
      <c r="I87" s="27" t="inlineStr">
        <is>
          <t>Singh</t>
        </is>
      </c>
      <c r="J87" s="27" t="inlineStr">
        <is>
          <t>Warehouse Manager</t>
        </is>
      </c>
      <c r="K87" s="27" t="inlineStr">
        <is>
          <t>Manager</t>
        </is>
      </c>
      <c r="L87" s="27" t="inlineStr">
        <is>
          <t>Operations</t>
        </is>
      </c>
      <c r="M87" s="27" t="inlineStr">
        <is>
          <t>mei.singh@ormunbridge.example</t>
        </is>
      </c>
      <c r="N87" s="27" t="inlineStr">
        <is>
          <t>(02) 5550 2073</t>
        </is>
      </c>
      <c r="O87" s="27" t="inlineStr">
        <is>
          <t>Partially verified</t>
        </is>
      </c>
      <c r="P87" s="28" t="n">
        <v>46311</v>
      </c>
      <c r="Q87" s="27" t="n">
        <v>1</v>
      </c>
      <c r="R87" s="27" t="inlineStr">
        <is>
          <t>Name and title found on company annual sustainability statement only; needs a second source</t>
        </is>
      </c>
      <c r="S87" s="27" t="n">
        <v>2</v>
      </c>
      <c r="T87" s="27" t="str">
        <f>IF(AND(O87="Verified",S87&gt;=4),"A",IF(S87&gt;=3,"B","C"))</f>
        <v>C</v>
      </c>
      <c r="U87" s="27" t="inlineStr">
        <is>
          <t>Find second source</t>
        </is>
      </c>
    </row>
    <row r="88">
      <c r="A88" s="27" t="inlineStr">
        <is>
          <t>L-0087</t>
        </is>
      </c>
      <c r="B88" s="27" t="inlineStr">
        <is>
          <t>Ormunbridge Trading</t>
        </is>
      </c>
      <c r="C88" s="27" t="inlineStr">
        <is>
          <t>Online retail</t>
        </is>
      </c>
      <c r="D88" s="27" t="inlineStr">
        <is>
          <t>Outdoor gear</t>
        </is>
      </c>
      <c r="E88" s="27" t="inlineStr">
        <is>
          <t>Newcastle</t>
        </is>
      </c>
      <c r="F88" s="27" t="inlineStr">
        <is>
          <t>NSW</t>
        </is>
      </c>
      <c r="G88" s="27" t="inlineStr">
        <is>
          <t>11–50</t>
        </is>
      </c>
      <c r="H88" s="27" t="inlineStr">
        <is>
          <t>Henry</t>
        </is>
      </c>
      <c r="I88" s="27" t="inlineStr">
        <is>
          <t>Ward</t>
        </is>
      </c>
      <c r="J88" s="27" t="inlineStr">
        <is>
          <t>Managing Director</t>
        </is>
      </c>
      <c r="K88" s="27" t="inlineStr">
        <is>
          <t>Director</t>
        </is>
      </c>
      <c r="L88" s="27" t="inlineStr">
        <is>
          <t>Leadership</t>
        </is>
      </c>
      <c r="M88" s="27" t="inlineStr">
        <is>
          <t>henry.ward@ormunbridge.example</t>
        </is>
      </c>
      <c r="N88" s="27" t="inlineStr">
        <is>
          <t>(02) 7010 7663</t>
        </is>
      </c>
      <c r="O88" s="27" t="inlineStr">
        <is>
          <t>Verified</t>
        </is>
      </c>
      <c r="P88" s="28" t="n">
        <v>46306</v>
      </c>
      <c r="Q88" s="27" t="n">
        <v>2</v>
      </c>
      <c r="R88" s="27" t="inlineStr">
        <is>
          <t>Name and title match on job advertisement naming the hiring manager and company website contact page</t>
        </is>
      </c>
      <c r="S88" s="27" t="n">
        <v>2</v>
      </c>
      <c r="T88" s="27" t="str">
        <f>IF(AND(O88="Verified",S88&gt;=4),"A",IF(S88&gt;=3,"B","C"))</f>
        <v>C</v>
      </c>
      <c r="U88" s="27" t="inlineStr">
        <is>
          <t>Ready for outreach</t>
        </is>
      </c>
    </row>
    <row r="89">
      <c r="A89" s="27" t="inlineStr">
        <is>
          <t>L-0088</t>
        </is>
      </c>
      <c r="B89" s="27" t="inlineStr">
        <is>
          <t>Ostdethe Outfitters</t>
        </is>
      </c>
      <c r="C89" s="27" t="inlineStr">
        <is>
          <t>Online retail</t>
        </is>
      </c>
      <c r="D89" s="27" t="inlineStr">
        <is>
          <t>Outdoor gear</t>
        </is>
      </c>
      <c r="E89" s="27" t="inlineStr">
        <is>
          <t>Gold Coast</t>
        </is>
      </c>
      <c r="F89" s="27" t="inlineStr">
        <is>
          <t>QLD</t>
        </is>
      </c>
      <c r="G89" s="27" t="inlineStr">
        <is>
          <t>51–200</t>
        </is>
      </c>
      <c r="H89" s="27" t="inlineStr">
        <is>
          <t>Ruby</t>
        </is>
      </c>
      <c r="I89" s="27" t="inlineStr">
        <is>
          <t>Dunn</t>
        </is>
      </c>
      <c r="J89" s="27" t="inlineStr">
        <is>
          <t>Managing Director</t>
        </is>
      </c>
      <c r="K89" s="27" t="inlineStr">
        <is>
          <t>Director</t>
        </is>
      </c>
      <c r="L89" s="27" t="inlineStr">
        <is>
          <t>Leadership</t>
        </is>
      </c>
      <c r="M89" s="27" t="inlineStr">
        <is>
          <t>ruby.dunn@ostdethe.example</t>
        </is>
      </c>
      <c r="N89" s="27" t="inlineStr">
        <is>
          <t>0491 570 157</t>
        </is>
      </c>
      <c r="O89" s="27" t="inlineStr">
        <is>
          <t>Needs review</t>
        </is>
      </c>
      <c r="P89" s="28" t="n">
        <v>46305</v>
      </c>
      <c r="Q89" s="27" t="n">
        <v>1</v>
      </c>
      <c r="R89" s="27" t="inlineStr">
        <is>
          <t>Title differs between industry association member list and an older listing; role may have changed</t>
        </is>
      </c>
      <c r="S89" s="27" t="n">
        <v>4</v>
      </c>
      <c r="T89" s="27" t="str">
        <f>IF(AND(O89="Verified",S89&gt;=4),"A",IF(S89&gt;=3,"B","C"))</f>
        <v>B</v>
      </c>
      <c r="U89" s="27" t="inlineStr">
        <is>
          <t>Confirm current role</t>
        </is>
      </c>
    </row>
    <row r="90">
      <c r="A90" s="27" t="inlineStr">
        <is>
          <t>L-0089</t>
        </is>
      </c>
      <c r="B90" s="27" t="inlineStr">
        <is>
          <t>Ostdethe Outfitters</t>
        </is>
      </c>
      <c r="C90" s="27" t="inlineStr">
        <is>
          <t>Online retail</t>
        </is>
      </c>
      <c r="D90" s="27" t="inlineStr">
        <is>
          <t>Outdoor gear</t>
        </is>
      </c>
      <c r="E90" s="27" t="inlineStr">
        <is>
          <t>Gold Coast</t>
        </is>
      </c>
      <c r="F90" s="27" t="inlineStr">
        <is>
          <t>QLD</t>
        </is>
      </c>
      <c r="G90" s="27" t="inlineStr">
        <is>
          <t>51–200</t>
        </is>
      </c>
      <c r="H90" s="27" t="inlineStr">
        <is>
          <t>Henry</t>
        </is>
      </c>
      <c r="I90" s="27" t="inlineStr">
        <is>
          <t>Patel</t>
        </is>
      </c>
      <c r="J90" s="27" t="inlineStr">
        <is>
          <t>Warehouse Manager</t>
        </is>
      </c>
      <c r="K90" s="27" t="inlineStr">
        <is>
          <t>Manager</t>
        </is>
      </c>
      <c r="L90" s="27" t="inlineStr">
        <is>
          <t>Operations</t>
        </is>
      </c>
      <c r="M90" s="27" t="inlineStr">
        <is>
          <t>henry.patel@ostdethe.example</t>
        </is>
      </c>
      <c r="N90" s="27" t="inlineStr">
        <is>
          <t>(07) 5550 4565</t>
        </is>
      </c>
      <c r="O90" s="27" t="inlineStr">
        <is>
          <t>Verified</t>
        </is>
      </c>
      <c r="P90" s="28" t="n">
        <v>46307</v>
      </c>
      <c r="Q90" s="27" t="n">
        <v>2</v>
      </c>
      <c r="R90" s="27" t="inlineStr">
        <is>
          <t>Name and title match on company annual sustainability statement and recent trade-show exhibitor list</t>
        </is>
      </c>
      <c r="S90" s="27" t="n">
        <v>4</v>
      </c>
      <c r="T90" s="27" t="str">
        <f>IF(AND(O90="Verified",S90&gt;=4),"A",IF(S90&gt;=3,"B","C"))</f>
        <v>A</v>
      </c>
      <c r="U90" s="27" t="inlineStr">
        <is>
          <t>Ready for outreach</t>
        </is>
      </c>
    </row>
    <row r="91">
      <c r="A91" s="27" t="inlineStr">
        <is>
          <t>L-0090</t>
        </is>
      </c>
      <c r="B91" s="27" t="inlineStr">
        <is>
          <t>Osterrow Provisions</t>
        </is>
      </c>
      <c r="C91" s="27" t="inlineStr">
        <is>
          <t>Food &amp; beverage manufacturing</t>
        </is>
      </c>
      <c r="D91" s="27" t="inlineStr">
        <is>
          <t>Sauces &amp; condiments</t>
        </is>
      </c>
      <c r="E91" s="27" t="inlineStr">
        <is>
          <t>Wollongong</t>
        </is>
      </c>
      <c r="F91" s="27" t="inlineStr">
        <is>
          <t>NSW</t>
        </is>
      </c>
      <c r="G91" s="27" t="inlineStr">
        <is>
          <t>51–200</t>
        </is>
      </c>
      <c r="H91" s="27" t="inlineStr">
        <is>
          <t>Josh</t>
        </is>
      </c>
      <c r="I91" s="27" t="inlineStr">
        <is>
          <t>Edwards</t>
        </is>
      </c>
      <c r="J91" s="27" t="inlineStr">
        <is>
          <t>Operations Manager</t>
        </is>
      </c>
      <c r="K91" s="27" t="inlineStr">
        <is>
          <t>Manager</t>
        </is>
      </c>
      <c r="L91" s="27" t="inlineStr">
        <is>
          <t>Operations</t>
        </is>
      </c>
      <c r="M91" s="27" t="inlineStr">
        <is>
          <t>josh.edwards@osterrow.example</t>
        </is>
      </c>
      <c r="N91" s="27" t="inlineStr">
        <is>
          <t>(02) 5550 9435</t>
        </is>
      </c>
      <c r="O91" s="27" t="inlineStr">
        <is>
          <t>Partially verified</t>
        </is>
      </c>
      <c r="P91" s="28" t="n">
        <v>46304</v>
      </c>
      <c r="Q91" s="27" t="n">
        <v>1</v>
      </c>
      <c r="R91" s="27" t="inlineStr">
        <is>
          <t>Name and title found on recent trade-show exhibitor list only; needs a second source</t>
        </is>
      </c>
      <c r="S91" s="27" t="n">
        <v>5</v>
      </c>
      <c r="T91" s="27" t="str">
        <f>IF(AND(O91="Verified",S91&gt;=4),"A",IF(S91&gt;=3,"B","C"))</f>
        <v>B</v>
      </c>
      <c r="U91" s="27" t="inlineStr">
        <is>
          <t>Find second source</t>
        </is>
      </c>
    </row>
    <row r="92">
      <c r="A92" s="27" t="inlineStr">
        <is>
          <t>L-0091</t>
        </is>
      </c>
      <c r="B92" s="27" t="inlineStr">
        <is>
          <t>Osterrow Provisions</t>
        </is>
      </c>
      <c r="C92" s="27" t="inlineStr">
        <is>
          <t>Food &amp; beverage manufacturing</t>
        </is>
      </c>
      <c r="D92" s="27" t="inlineStr">
        <is>
          <t>Sauces &amp; condiments</t>
        </is>
      </c>
      <c r="E92" s="27" t="inlineStr">
        <is>
          <t>Wollongong</t>
        </is>
      </c>
      <c r="F92" s="27" t="inlineStr">
        <is>
          <t>NSW</t>
        </is>
      </c>
      <c r="G92" s="27" t="inlineStr">
        <is>
          <t>51–200</t>
        </is>
      </c>
      <c r="H92" s="27" t="inlineStr">
        <is>
          <t>Sam</t>
        </is>
      </c>
      <c r="I92" s="27" t="inlineStr">
        <is>
          <t>Kelly</t>
        </is>
      </c>
      <c r="J92" s="27" t="inlineStr">
        <is>
          <t>Product Development Manager</t>
        </is>
      </c>
      <c r="K92" s="27" t="inlineStr">
        <is>
          <t>Manager</t>
        </is>
      </c>
      <c r="L92" s="27" t="inlineStr">
        <is>
          <t>Product</t>
        </is>
      </c>
      <c r="M92" s="27" t="inlineStr">
        <is>
          <t>sam.kelly@osterrow.example</t>
        </is>
      </c>
      <c r="N92" s="27" t="inlineStr">
        <is>
          <t>(02) 5550 8322</t>
        </is>
      </c>
      <c r="O92" s="27" t="inlineStr">
        <is>
          <t>Verified</t>
        </is>
      </c>
      <c r="P92" s="28" t="n">
        <v>46307</v>
      </c>
      <c r="Q92" s="27" t="n">
        <v>2</v>
      </c>
      <c r="R92" s="27" t="inlineStr">
        <is>
          <t>Name and title match on company website contact page and company website team page</t>
        </is>
      </c>
      <c r="S92" s="27" t="n">
        <v>5</v>
      </c>
      <c r="T92" s="27" t="str">
        <f>IF(AND(O92="Verified",S92&gt;=4),"A",IF(S92&gt;=3,"B","C"))</f>
        <v>A</v>
      </c>
      <c r="U92" s="27" t="inlineStr">
        <is>
          <t>Ready for outreach</t>
        </is>
      </c>
    </row>
    <row r="93">
      <c r="A93" s="27" t="inlineStr">
        <is>
          <t>L-0092</t>
        </is>
      </c>
      <c r="B93" s="27" t="inlineStr">
        <is>
          <t>Ostorrick Trade Supplies</t>
        </is>
      </c>
      <c r="C93" s="27" t="inlineStr">
        <is>
          <t>Industrial &amp; trade supplies</t>
        </is>
      </c>
      <c r="D93" s="27" t="inlineStr">
        <is>
          <t>Fasteners</t>
        </is>
      </c>
      <c r="E93" s="27" t="inlineStr">
        <is>
          <t>Dandenong South</t>
        </is>
      </c>
      <c r="F93" s="27" t="inlineStr">
        <is>
          <t>VIC</t>
        </is>
      </c>
      <c r="G93" s="27" t="inlineStr">
        <is>
          <t>51–200</t>
        </is>
      </c>
      <c r="H93" s="27" t="inlineStr">
        <is>
          <t>Hugo</t>
        </is>
      </c>
      <c r="I93" s="27" t="inlineStr">
        <is>
          <t>Brown</t>
        </is>
      </c>
      <c r="J93" s="27" t="inlineStr">
        <is>
          <t>Supply Chain Coordinator</t>
        </is>
      </c>
      <c r="K93" s="27" t="inlineStr">
        <is>
          <t>Officer</t>
        </is>
      </c>
      <c r="L93" s="27" t="inlineStr">
        <is>
          <t>Operations</t>
        </is>
      </c>
      <c r="M93" s="27" t="inlineStr">
        <is>
          <t>hugo.brown@ostorrick.example</t>
        </is>
      </c>
      <c r="N93" s="27" t="inlineStr">
        <is>
          <t>(03) 5550 0676</t>
        </is>
      </c>
      <c r="O93" s="27" t="inlineStr">
        <is>
          <t>Verified</t>
        </is>
      </c>
      <c r="P93" s="28" t="n">
        <v>46303</v>
      </c>
      <c r="Q93" s="27" t="n">
        <v>3</v>
      </c>
      <c r="R93" s="27" t="inlineStr">
        <is>
          <t>Name and title match on company website team page and company website contact page; also on company annual sustainability statement</t>
        </is>
      </c>
      <c r="S93" s="27" t="n">
        <v>3</v>
      </c>
      <c r="T93" s="27" t="str">
        <f>IF(AND(O93="Verified",S93&gt;=4),"A",IF(S93&gt;=3,"B","C"))</f>
        <v>B</v>
      </c>
      <c r="U93" s="27" t="inlineStr">
        <is>
          <t>Ready for outreach</t>
        </is>
      </c>
    </row>
    <row r="94">
      <c r="A94" s="27" t="inlineStr">
        <is>
          <t>L-0093</t>
        </is>
      </c>
      <c r="B94" s="27" t="inlineStr">
        <is>
          <t>Ostorrick Trade Supplies</t>
        </is>
      </c>
      <c r="C94" s="27" t="inlineStr">
        <is>
          <t>Industrial &amp; trade supplies</t>
        </is>
      </c>
      <c r="D94" s="27" t="inlineStr">
        <is>
          <t>Fasteners</t>
        </is>
      </c>
      <c r="E94" s="27" t="inlineStr">
        <is>
          <t>Dandenong South</t>
        </is>
      </c>
      <c r="F94" s="27" t="inlineStr">
        <is>
          <t>VIC</t>
        </is>
      </c>
      <c r="G94" s="27" t="inlineStr">
        <is>
          <t>51–200</t>
        </is>
      </c>
      <c r="H94" s="27" t="inlineStr">
        <is>
          <t>Sofia</t>
        </is>
      </c>
      <c r="I94" s="27" t="inlineStr">
        <is>
          <t>Khan</t>
        </is>
      </c>
      <c r="J94" s="27" t="inlineStr">
        <is>
          <t>Head of Procurement</t>
        </is>
      </c>
      <c r="K94" s="27" t="inlineStr">
        <is>
          <t>Head</t>
        </is>
      </c>
      <c r="L94" s="27" t="inlineStr">
        <is>
          <t>Procurement</t>
        </is>
      </c>
      <c r="M94" s="27" t="inlineStr">
        <is>
          <t>sofia.khan@ostorrick.example</t>
        </is>
      </c>
      <c r="N94" s="27" t="inlineStr">
        <is>
          <t>(03) 5550 9519</t>
        </is>
      </c>
      <c r="O94" s="27" t="inlineStr">
        <is>
          <t>Partially verified</t>
        </is>
      </c>
      <c r="P94" s="28" t="n">
        <v>46308</v>
      </c>
      <c r="Q94" s="27" t="n">
        <v>1</v>
      </c>
      <c r="R94" s="27" t="inlineStr">
        <is>
          <t>Name and title found on job advertisement naming the hiring manager only; needs a second source</t>
        </is>
      </c>
      <c r="S94" s="27" t="n">
        <v>3</v>
      </c>
      <c r="T94" s="27" t="str">
        <f>IF(AND(O94="Verified",S94&gt;=4),"A",IF(S94&gt;=3,"B","C"))</f>
        <v>B</v>
      </c>
      <c r="U94" s="27" t="inlineStr">
        <is>
          <t>Find second source</t>
        </is>
      </c>
    </row>
    <row r="95">
      <c r="A95" s="27" t="inlineStr">
        <is>
          <t>L-0094</t>
        </is>
      </c>
      <c r="B95" s="27" t="inlineStr">
        <is>
          <t>Ostorrick Trade Supplies</t>
        </is>
      </c>
      <c r="C95" s="27" t="inlineStr">
        <is>
          <t>Industrial &amp; trade supplies</t>
        </is>
      </c>
      <c r="D95" s="27" t="inlineStr">
        <is>
          <t>Fasteners</t>
        </is>
      </c>
      <c r="E95" s="27" t="inlineStr">
        <is>
          <t>Dandenong South</t>
        </is>
      </c>
      <c r="F95" s="27" t="inlineStr">
        <is>
          <t>VIC</t>
        </is>
      </c>
      <c r="G95" s="27" t="inlineStr">
        <is>
          <t>51–200</t>
        </is>
      </c>
      <c r="H95" s="27" t="inlineStr">
        <is>
          <t>Thomas</t>
        </is>
      </c>
      <c r="I95" s="27" t="inlineStr">
        <is>
          <t>Murphy</t>
        </is>
      </c>
      <c r="J95" s="27" t="inlineStr">
        <is>
          <t>Head of Operations</t>
        </is>
      </c>
      <c r="K95" s="27" t="inlineStr">
        <is>
          <t>Head</t>
        </is>
      </c>
      <c r="L95" s="27" t="inlineStr">
        <is>
          <t>Operations</t>
        </is>
      </c>
      <c r="M95" s="27" t="inlineStr">
        <is>
          <t>thomas.murphy@ostorrick.example</t>
        </is>
      </c>
      <c r="N95" s="27" t="inlineStr">
        <is>
          <t>(03) 5550 7153</t>
        </is>
      </c>
      <c r="O95" s="27" t="inlineStr">
        <is>
          <t>Partially verified</t>
        </is>
      </c>
      <c r="P95" s="28" t="n">
        <v>46299</v>
      </c>
      <c r="Q95" s="27" t="n">
        <v>1</v>
      </c>
      <c r="R95" s="27" t="inlineStr">
        <is>
          <t>Name and title found on trade directory entry only; needs a second source</t>
        </is>
      </c>
      <c r="S95" s="27" t="n">
        <v>3</v>
      </c>
      <c r="T95" s="27" t="str">
        <f>IF(AND(O95="Verified",S95&gt;=4),"A",IF(S95&gt;=3,"B","C"))</f>
        <v>B</v>
      </c>
      <c r="U95" s="27" t="inlineStr">
        <is>
          <t>Find second source</t>
        </is>
      </c>
    </row>
    <row r="96">
      <c r="A96" s="27" t="inlineStr">
        <is>
          <t>L-0095</t>
        </is>
      </c>
      <c r="B96" s="27" t="inlineStr">
        <is>
          <t>Ostorrick Trade Supplies</t>
        </is>
      </c>
      <c r="C96" s="27" t="inlineStr">
        <is>
          <t>Industrial &amp; trade supplies</t>
        </is>
      </c>
      <c r="D96" s="27" t="inlineStr">
        <is>
          <t>Fasteners</t>
        </is>
      </c>
      <c r="E96" s="27" t="inlineStr">
        <is>
          <t>Dandenong South</t>
        </is>
      </c>
      <c r="F96" s="27" t="inlineStr">
        <is>
          <t>VIC</t>
        </is>
      </c>
      <c r="G96" s="27" t="inlineStr">
        <is>
          <t>51–200</t>
        </is>
      </c>
      <c r="H96" s="27" t="inlineStr">
        <is>
          <t>Sophie</t>
        </is>
      </c>
      <c r="I96" s="27" t="inlineStr">
        <is>
          <t>Reid</t>
        </is>
      </c>
      <c r="J96" s="27" t="inlineStr">
        <is>
          <t>General Manager</t>
        </is>
      </c>
      <c r="K96" s="27" t="inlineStr">
        <is>
          <t>Director</t>
        </is>
      </c>
      <c r="L96" s="27" t="inlineStr">
        <is>
          <t>Leadership</t>
        </is>
      </c>
      <c r="M96" s="27" t="inlineStr">
        <is>
          <t>sophie.reid@ostorrick.example</t>
        </is>
      </c>
      <c r="N96" s="27" t="inlineStr">
        <is>
          <t>(03) 5550 3323</t>
        </is>
      </c>
      <c r="O96" s="27" t="inlineStr">
        <is>
          <t>Verified</t>
        </is>
      </c>
      <c r="P96" s="28" t="n">
        <v>46309</v>
      </c>
      <c r="Q96" s="27" t="n">
        <v>2</v>
      </c>
      <c r="R96" s="27" t="inlineStr">
        <is>
          <t>Name and title match on company website team page and job advertisement naming the hiring manager</t>
        </is>
      </c>
      <c r="S96" s="27" t="n">
        <v>3</v>
      </c>
      <c r="T96" s="27" t="str">
        <f>IF(AND(O96="Verified",S96&gt;=4),"A",IF(S96&gt;=3,"B","C"))</f>
        <v>B</v>
      </c>
      <c r="U96" s="27" t="inlineStr">
        <is>
          <t>Ready for outreach</t>
        </is>
      </c>
    </row>
    <row r="97">
      <c r="A97" s="27" t="inlineStr">
        <is>
          <t>L-0096</t>
        </is>
      </c>
      <c r="B97" s="27" t="inlineStr">
        <is>
          <t>Pelorrick Living</t>
        </is>
      </c>
      <c r="C97" s="27" t="inlineStr">
        <is>
          <t>Homewares &amp; lifestyle</t>
        </is>
      </c>
      <c r="D97" s="27" t="inlineStr">
        <is>
          <t>Candles &amp; fragrance</t>
        </is>
      </c>
      <c r="E97" s="27" t="inlineStr">
        <is>
          <t>Sydney</t>
        </is>
      </c>
      <c r="F97" s="27" t="inlineStr">
        <is>
          <t>NSW</t>
        </is>
      </c>
      <c r="G97" s="27" t="inlineStr">
        <is>
          <t>51–200</t>
        </is>
      </c>
      <c r="H97" s="27" t="inlineStr">
        <is>
          <t>Thomas</t>
        </is>
      </c>
      <c r="I97" s="27" t="inlineStr">
        <is>
          <t>Chen</t>
        </is>
      </c>
      <c r="J97" s="27" t="inlineStr">
        <is>
          <t>Supply Chain Coordinator</t>
        </is>
      </c>
      <c r="K97" s="27" t="inlineStr">
        <is>
          <t>Officer</t>
        </is>
      </c>
      <c r="L97" s="27" t="inlineStr">
        <is>
          <t>Operations</t>
        </is>
      </c>
      <c r="M97" s="27" t="inlineStr">
        <is>
          <t>thomas.chen@pelorrick.example</t>
        </is>
      </c>
      <c r="N97" s="27" t="inlineStr">
        <is>
          <t>0491 571 266</t>
        </is>
      </c>
      <c r="O97" s="27" t="inlineStr">
        <is>
          <t>Partially verified</t>
        </is>
      </c>
      <c r="P97" s="28" t="n">
        <v>46301</v>
      </c>
      <c r="Q97" s="27" t="n">
        <v>1</v>
      </c>
      <c r="R97" s="27" t="inlineStr">
        <is>
          <t>Name and title found on business news article only; needs a second source</t>
        </is>
      </c>
      <c r="S97" s="27" t="n">
        <v>4</v>
      </c>
      <c r="T97" s="27" t="str">
        <f>IF(AND(O97="Verified",S97&gt;=4),"A",IF(S97&gt;=3,"B","C"))</f>
        <v>B</v>
      </c>
      <c r="U97" s="27" t="inlineStr">
        <is>
          <t>Find second source</t>
        </is>
      </c>
    </row>
    <row r="98">
      <c r="A98" s="27" t="inlineStr">
        <is>
          <t>L-0097</t>
        </is>
      </c>
      <c r="B98" s="27" t="inlineStr">
        <is>
          <t>Pelorrick Living</t>
        </is>
      </c>
      <c r="C98" s="27" t="inlineStr">
        <is>
          <t>Homewares &amp; lifestyle</t>
        </is>
      </c>
      <c r="D98" s="27" t="inlineStr">
        <is>
          <t>Candles &amp; fragrance</t>
        </is>
      </c>
      <c r="E98" s="27" t="inlineStr">
        <is>
          <t>Sydney</t>
        </is>
      </c>
      <c r="F98" s="27" t="inlineStr">
        <is>
          <t>NSW</t>
        </is>
      </c>
      <c r="G98" s="27" t="inlineStr">
        <is>
          <t>51–200</t>
        </is>
      </c>
      <c r="H98" s="27" t="inlineStr">
        <is>
          <t>Grace</t>
        </is>
      </c>
      <c r="I98" s="27" t="inlineStr">
        <is>
          <t>Cooper</t>
        </is>
      </c>
      <c r="J98" s="27" t="inlineStr">
        <is>
          <t>Procurement Manager</t>
        </is>
      </c>
      <c r="K98" s="27" t="inlineStr">
        <is>
          <t>Manager</t>
        </is>
      </c>
      <c r="L98" s="27" t="inlineStr">
        <is>
          <t>Procurement</t>
        </is>
      </c>
      <c r="M98" s="27" t="inlineStr">
        <is>
          <t>grace.cooper@pelorrick.example</t>
        </is>
      </c>
      <c r="N98" s="27" t="inlineStr">
        <is>
          <t>(02) 7010 8633</t>
        </is>
      </c>
      <c r="O98" s="27" t="inlineStr">
        <is>
          <t>Verified</t>
        </is>
      </c>
      <c r="P98" s="28" t="n">
        <v>46315</v>
      </c>
      <c r="Q98" s="27" t="n">
        <v>2</v>
      </c>
      <c r="R98" s="27" t="inlineStr">
        <is>
          <t>Name and title match on industry association member list and job advertisement naming the hiring manager</t>
        </is>
      </c>
      <c r="S98" s="27" t="n">
        <v>4</v>
      </c>
      <c r="T98" s="27" t="str">
        <f>IF(AND(O98="Verified",S98&gt;=4),"A",IF(S98&gt;=3,"B","C"))</f>
        <v>A</v>
      </c>
      <c r="U98" s="27" t="inlineStr">
        <is>
          <t>Ready for outreach</t>
        </is>
      </c>
    </row>
    <row r="99">
      <c r="A99" s="27" t="inlineStr">
        <is>
          <t>L-0098</t>
        </is>
      </c>
      <c r="B99" s="27" t="inlineStr">
        <is>
          <t>Quinivane Living</t>
        </is>
      </c>
      <c r="C99" s="27" t="inlineStr">
        <is>
          <t>Homewares &amp; lifestyle</t>
        </is>
      </c>
      <c r="D99" s="27" t="inlineStr">
        <is>
          <t>Textiles</t>
        </is>
      </c>
      <c r="E99" s="27" t="inlineStr">
        <is>
          <t>Sydney</t>
        </is>
      </c>
      <c r="F99" s="27" t="inlineStr">
        <is>
          <t>NSW</t>
        </is>
      </c>
      <c r="G99" s="27" t="inlineStr">
        <is>
          <t>11–50</t>
        </is>
      </c>
      <c r="H99" s="27" t="inlineStr">
        <is>
          <t>Sam</t>
        </is>
      </c>
      <c r="I99" s="27" t="inlineStr">
        <is>
          <t>Hayes</t>
        </is>
      </c>
      <c r="J99" s="27" t="inlineStr">
        <is>
          <t>Supply Chain Coordinator</t>
        </is>
      </c>
      <c r="K99" s="27" t="inlineStr">
        <is>
          <t>Officer</t>
        </is>
      </c>
      <c r="L99" s="27" t="inlineStr">
        <is>
          <t>Operations</t>
        </is>
      </c>
      <c r="M99" s="27" t="inlineStr">
        <is>
          <t>sam.hayes@quinivane.example</t>
        </is>
      </c>
      <c r="N99" s="27" t="inlineStr">
        <is>
          <t>(02) 7010 6809</t>
        </is>
      </c>
      <c r="O99" s="27" t="inlineStr">
        <is>
          <t>Needs review</t>
        </is>
      </c>
      <c r="P99" s="28" t="n">
        <v>46309</v>
      </c>
      <c r="Q99" s="27" t="n">
        <v>2</v>
      </c>
      <c r="R99" s="27" t="inlineStr">
        <is>
          <t>Title differs between company website contact page and industry association member list; role may have changed</t>
        </is>
      </c>
      <c r="S99" s="27" t="n">
        <v>2</v>
      </c>
      <c r="T99" s="27" t="str">
        <f>IF(AND(O99="Verified",S99&gt;=4),"A",IF(S99&gt;=3,"B","C"))</f>
        <v>C</v>
      </c>
      <c r="U99" s="27" t="inlineStr">
        <is>
          <t>Confirm current role</t>
        </is>
      </c>
    </row>
    <row r="100">
      <c r="A100" s="27" t="inlineStr">
        <is>
          <t>L-0099</t>
        </is>
      </c>
      <c r="B100" s="27" t="inlineStr">
        <is>
          <t>Quinivane Living</t>
        </is>
      </c>
      <c r="C100" s="27" t="inlineStr">
        <is>
          <t>Homewares &amp; lifestyle</t>
        </is>
      </c>
      <c r="D100" s="27" t="inlineStr">
        <is>
          <t>Textiles</t>
        </is>
      </c>
      <c r="E100" s="27" t="inlineStr">
        <is>
          <t>Sydney</t>
        </is>
      </c>
      <c r="F100" s="27" t="inlineStr">
        <is>
          <t>NSW</t>
        </is>
      </c>
      <c r="G100" s="27" t="inlineStr">
        <is>
          <t>11–50</t>
        </is>
      </c>
      <c r="H100" s="27" t="inlineStr">
        <is>
          <t>Anna</t>
        </is>
      </c>
      <c r="I100" s="27" t="inlineStr">
        <is>
          <t>Moore</t>
        </is>
      </c>
      <c r="J100" s="27" t="inlineStr">
        <is>
          <t>Packaging Technologist</t>
        </is>
      </c>
      <c r="K100" s="27" t="inlineStr">
        <is>
          <t>Officer</t>
        </is>
      </c>
      <c r="L100" s="27" t="inlineStr">
        <is>
          <t>Product</t>
        </is>
      </c>
      <c r="M100" s="27" t="inlineStr">
        <is>
          <t>anna.moore@quinivane.example</t>
        </is>
      </c>
      <c r="N100" s="27" t="inlineStr">
        <is>
          <t>(02) 7010 2193</t>
        </is>
      </c>
      <c r="O100" s="27" t="inlineStr">
        <is>
          <t>Verified</t>
        </is>
      </c>
      <c r="P100" s="28" t="n">
        <v>46298</v>
      </c>
      <c r="Q100" s="27" t="n">
        <v>2</v>
      </c>
      <c r="R100" s="27" t="inlineStr">
        <is>
          <t>Name and title match on company website team page and industry association member list</t>
        </is>
      </c>
      <c r="S100" s="27" t="n">
        <v>2</v>
      </c>
      <c r="T100" s="27" t="str">
        <f>IF(AND(O100="Verified",S100&gt;=4),"A",IF(S100&gt;=3,"B","C"))</f>
        <v>C</v>
      </c>
      <c r="U100" s="27" t="inlineStr">
        <is>
          <t>Ready for outreach</t>
        </is>
      </c>
    </row>
    <row r="101">
      <c r="A101" s="27" t="inlineStr">
        <is>
          <t>L-0100</t>
        </is>
      </c>
      <c r="B101" s="27" t="inlineStr">
        <is>
          <t>Quinombel Industrial</t>
        </is>
      </c>
      <c r="C101" s="27" t="inlineStr">
        <is>
          <t>Industrial &amp; trade supplies</t>
        </is>
      </c>
      <c r="D101" s="27" t="inlineStr">
        <is>
          <t>Fasteners</t>
        </is>
      </c>
      <c r="E101" s="27" t="inlineStr">
        <is>
          <t>Newcastle</t>
        </is>
      </c>
      <c r="F101" s="27" t="inlineStr">
        <is>
          <t>NSW</t>
        </is>
      </c>
      <c r="G101" s="27" t="inlineStr">
        <is>
          <t>201–500</t>
        </is>
      </c>
      <c r="H101" s="27" t="inlineStr">
        <is>
          <t>Ethan</t>
        </is>
      </c>
      <c r="I101" s="27" t="inlineStr">
        <is>
          <t>Murphy</t>
        </is>
      </c>
      <c r="J101" s="27" t="inlineStr">
        <is>
          <t>Head of Operations</t>
        </is>
      </c>
      <c r="K101" s="27" t="inlineStr">
        <is>
          <t>Head</t>
        </is>
      </c>
      <c r="L101" s="27" t="inlineStr">
        <is>
          <t>Operations</t>
        </is>
      </c>
      <c r="M101" s="27" t="inlineStr">
        <is>
          <t>ethan.murphy@quinombel.example</t>
        </is>
      </c>
      <c r="N101" s="27" t="inlineStr">
        <is>
          <t>(02) 5550 8444</t>
        </is>
      </c>
      <c r="O101" s="27" t="inlineStr">
        <is>
          <t>Partially verified</t>
        </is>
      </c>
      <c r="P101" s="28" t="n">
        <v>46312</v>
      </c>
      <c r="Q101" s="27" t="n">
        <v>1</v>
      </c>
      <c r="R101" s="27" t="inlineStr">
        <is>
          <t>Name and title found on business news article only; needs a second source</t>
        </is>
      </c>
      <c r="S101" s="27" t="n">
        <v>2</v>
      </c>
      <c r="T101" s="27" t="str">
        <f>IF(AND(O101="Verified",S101&gt;=4),"A",IF(S101&gt;=3,"B","C"))</f>
        <v>C</v>
      </c>
      <c r="U101" s="27" t="inlineStr">
        <is>
          <t>Find second source</t>
        </is>
      </c>
    </row>
    <row r="102">
      <c r="A102" s="27" t="inlineStr">
        <is>
          <t>L-0101</t>
        </is>
      </c>
      <c r="B102" s="27" t="inlineStr">
        <is>
          <t>Quinombel Industrial</t>
        </is>
      </c>
      <c r="C102" s="27" t="inlineStr">
        <is>
          <t>Industrial &amp; trade supplies</t>
        </is>
      </c>
      <c r="D102" s="27" t="inlineStr">
        <is>
          <t>Fasteners</t>
        </is>
      </c>
      <c r="E102" s="27" t="inlineStr">
        <is>
          <t>Newcastle</t>
        </is>
      </c>
      <c r="F102" s="27" t="inlineStr">
        <is>
          <t>NSW</t>
        </is>
      </c>
      <c r="G102" s="27" t="inlineStr">
        <is>
          <t>201–500</t>
        </is>
      </c>
      <c r="H102" s="27" t="inlineStr">
        <is>
          <t>Aisha</t>
        </is>
      </c>
      <c r="I102" s="27" t="inlineStr">
        <is>
          <t>Walker</t>
        </is>
      </c>
      <c r="J102" s="27" t="inlineStr">
        <is>
          <t>Purchasing Officer</t>
        </is>
      </c>
      <c r="K102" s="27" t="inlineStr">
        <is>
          <t>Officer</t>
        </is>
      </c>
      <c r="L102" s="27" t="inlineStr">
        <is>
          <t>Procurement</t>
        </is>
      </c>
      <c r="M102" s="27" t="inlineStr">
        <is>
          <t>aisha.walker@quinombel.example</t>
        </is>
      </c>
      <c r="N102" s="27" t="inlineStr">
        <is>
          <t>0491 570 158</t>
        </is>
      </c>
      <c r="O102" s="27" t="inlineStr">
        <is>
          <t>Verified</t>
        </is>
      </c>
      <c r="P102" s="28" t="n">
        <v>46300</v>
      </c>
      <c r="Q102" s="27" t="n">
        <v>3</v>
      </c>
      <c r="R102" s="27" t="inlineStr">
        <is>
          <t>Name and title match on recent trade-show exhibitor list and industry association member list; also on company website contact page</t>
        </is>
      </c>
      <c r="S102" s="27" t="n">
        <v>2</v>
      </c>
      <c r="T102" s="27" t="str">
        <f>IF(AND(O102="Verified",S102&gt;=4),"A",IF(S102&gt;=3,"B","C"))</f>
        <v>C</v>
      </c>
      <c r="U102" s="27" t="inlineStr">
        <is>
          <t>Ready for outreach</t>
        </is>
      </c>
    </row>
    <row r="103">
      <c r="A103" s="27" t="inlineStr">
        <is>
          <t>L-0102</t>
        </is>
      </c>
      <c r="B103" s="27" t="inlineStr">
        <is>
          <t>Quinorrick Industrial</t>
        </is>
      </c>
      <c r="C103" s="27" t="inlineStr">
        <is>
          <t>Industrial &amp; trade supplies</t>
        </is>
      </c>
      <c r="D103" s="27" t="inlineStr">
        <is>
          <t>Cleaning chemicals</t>
        </is>
      </c>
      <c r="E103" s="27" t="inlineStr">
        <is>
          <t>Newcastle</t>
        </is>
      </c>
      <c r="F103" s="27" t="inlineStr">
        <is>
          <t>NSW</t>
        </is>
      </c>
      <c r="G103" s="27" t="inlineStr">
        <is>
          <t>51–200</t>
        </is>
      </c>
      <c r="H103" s="27" t="inlineStr">
        <is>
          <t>Kate</t>
        </is>
      </c>
      <c r="I103" s="27" t="inlineStr">
        <is>
          <t>Campbell</t>
        </is>
      </c>
      <c r="J103" s="27" t="inlineStr">
        <is>
          <t>Head of Operations</t>
        </is>
      </c>
      <c r="K103" s="27" t="inlineStr">
        <is>
          <t>Head</t>
        </is>
      </c>
      <c r="L103" s="27" t="inlineStr">
        <is>
          <t>Operations</t>
        </is>
      </c>
      <c r="M103" s="27" t="inlineStr">
        <is>
          <t>kate.campbell@quinorrick.example</t>
        </is>
      </c>
      <c r="N103" s="27" t="inlineStr">
        <is>
          <t>(02) 5550 7118</t>
        </is>
      </c>
      <c r="O103" s="27" t="inlineStr">
        <is>
          <t>Verified</t>
        </is>
      </c>
      <c r="P103" s="28" t="n">
        <v>46310</v>
      </c>
      <c r="Q103" s="27" t="n">
        <v>3</v>
      </c>
      <c r="R103" s="27" t="inlineStr">
        <is>
          <t>Name and title match on company annual sustainability statement and job advertisement naming the hiring manager; also on business news article</t>
        </is>
      </c>
      <c r="S103" s="27" t="n">
        <v>3</v>
      </c>
      <c r="T103" s="27" t="str">
        <f>IF(AND(O103="Verified",S103&gt;=4),"A",IF(S103&gt;=3,"B","C"))</f>
        <v>B</v>
      </c>
      <c r="U103" s="27" t="inlineStr">
        <is>
          <t>Ready for outreach</t>
        </is>
      </c>
    </row>
    <row r="104">
      <c r="A104" s="27" t="inlineStr">
        <is>
          <t>L-0103</t>
        </is>
      </c>
      <c r="B104" s="27" t="inlineStr">
        <is>
          <t>Rynambry Goods</t>
        </is>
      </c>
      <c r="C104" s="27" t="inlineStr">
        <is>
          <t>Homewares &amp; lifestyle</t>
        </is>
      </c>
      <c r="D104" s="27" t="inlineStr">
        <is>
          <t>Textiles</t>
        </is>
      </c>
      <c r="E104" s="27" t="inlineStr">
        <is>
          <t>Perth</t>
        </is>
      </c>
      <c r="F104" s="27" t="inlineStr">
        <is>
          <t>WA</t>
        </is>
      </c>
      <c r="G104" s="27" t="inlineStr">
        <is>
          <t>51–200</t>
        </is>
      </c>
      <c r="H104" s="27" t="inlineStr">
        <is>
          <t>Ava</t>
        </is>
      </c>
      <c r="I104" s="27" t="inlineStr">
        <is>
          <t>Cooper</t>
        </is>
      </c>
      <c r="J104" s="27" t="inlineStr">
        <is>
          <t>Procurement Manager</t>
        </is>
      </c>
      <c r="K104" s="27" t="inlineStr">
        <is>
          <t>Manager</t>
        </is>
      </c>
      <c r="L104" s="27" t="inlineStr">
        <is>
          <t>Procurement</t>
        </is>
      </c>
      <c r="M104" s="27" t="inlineStr">
        <is>
          <t>ava.cooper@rynambry.example</t>
        </is>
      </c>
      <c r="N104" s="27" t="inlineStr">
        <is>
          <t>(08) 5550 6900</t>
        </is>
      </c>
      <c r="O104" s="27" t="inlineStr">
        <is>
          <t>Partially verified</t>
        </is>
      </c>
      <c r="P104" s="28" t="n">
        <v>46301</v>
      </c>
      <c r="Q104" s="27" t="n">
        <v>1</v>
      </c>
      <c r="R104" s="27" t="inlineStr">
        <is>
          <t>Name and title found on trade directory entry only; needs a second source</t>
        </is>
      </c>
      <c r="S104" s="27" t="n">
        <v>4</v>
      </c>
      <c r="T104" s="27" t="str">
        <f>IF(AND(O104="Verified",S104&gt;=4),"A",IF(S104&gt;=3,"B","C"))</f>
        <v>B</v>
      </c>
      <c r="U104" s="27" t="inlineStr">
        <is>
          <t>Find second source</t>
        </is>
      </c>
    </row>
    <row r="105">
      <c r="A105" s="27" t="inlineStr">
        <is>
          <t>L-0104</t>
        </is>
      </c>
      <c r="B105" s="27" t="inlineStr">
        <is>
          <t>Rynambry Goods</t>
        </is>
      </c>
      <c r="C105" s="27" t="inlineStr">
        <is>
          <t>Homewares &amp; lifestyle</t>
        </is>
      </c>
      <c r="D105" s="27" t="inlineStr">
        <is>
          <t>Textiles</t>
        </is>
      </c>
      <c r="E105" s="27" t="inlineStr">
        <is>
          <t>Perth</t>
        </is>
      </c>
      <c r="F105" s="27" t="inlineStr">
        <is>
          <t>WA</t>
        </is>
      </c>
      <c r="G105" s="27" t="inlineStr">
        <is>
          <t>51–200</t>
        </is>
      </c>
      <c r="H105" s="27" t="inlineStr">
        <is>
          <t>Tom</t>
        </is>
      </c>
      <c r="I105" s="27" t="inlineStr">
        <is>
          <t>Fraser</t>
        </is>
      </c>
      <c r="J105" s="27" t="inlineStr">
        <is>
          <t>Operations Manager</t>
        </is>
      </c>
      <c r="K105" s="27" t="inlineStr">
        <is>
          <t>Manager</t>
        </is>
      </c>
      <c r="L105" s="27" t="inlineStr">
        <is>
          <t>Operations</t>
        </is>
      </c>
      <c r="M105" s="27" t="inlineStr">
        <is>
          <t>tom.fraser@rynambry.example</t>
        </is>
      </c>
      <c r="N105" s="27" t="inlineStr"/>
      <c r="O105" s="27" t="inlineStr">
        <is>
          <t>Unverified</t>
        </is>
      </c>
      <c r="P105" s="28" t="n"/>
      <c r="Q105" s="27" t="n">
        <v>0</v>
      </c>
      <c r="R105" s="27" t="inlineStr">
        <is>
          <t>Not yet checked; company found in trade directory listing, contact not confirmed</t>
        </is>
      </c>
      <c r="S105" s="27" t="n">
        <v>4</v>
      </c>
      <c r="T105" s="27" t="str">
        <f>IF(AND(O105="Verified",S105&gt;=4),"A",IF(S105&gt;=3,"B","C"))</f>
        <v>B</v>
      </c>
      <c r="U105" s="27" t="inlineStr">
        <is>
          <t>Research contact</t>
        </is>
      </c>
    </row>
    <row r="106">
      <c r="A106" s="27" t="inlineStr">
        <is>
          <t>L-0105</t>
        </is>
      </c>
      <c r="B106" s="27" t="inlineStr">
        <is>
          <t>Rynowlan Outfitters</t>
        </is>
      </c>
      <c r="C106" s="27" t="inlineStr">
        <is>
          <t>Online retail</t>
        </is>
      </c>
      <c r="D106" s="27" t="inlineStr">
        <is>
          <t>Pet supplies</t>
        </is>
      </c>
      <c r="E106" s="27" t="inlineStr">
        <is>
          <t>Toowoomba</t>
        </is>
      </c>
      <c r="F106" s="27" t="inlineStr">
        <is>
          <t>QLD</t>
        </is>
      </c>
      <c r="G106" s="27" t="inlineStr">
        <is>
          <t>51–200</t>
        </is>
      </c>
      <c r="H106" s="27" t="inlineStr">
        <is>
          <t>Mei</t>
        </is>
      </c>
      <c r="I106" s="27" t="inlineStr">
        <is>
          <t>Lim</t>
        </is>
      </c>
      <c r="J106" s="27" t="inlineStr">
        <is>
          <t>General Manager</t>
        </is>
      </c>
      <c r="K106" s="27" t="inlineStr">
        <is>
          <t>Director</t>
        </is>
      </c>
      <c r="L106" s="27" t="inlineStr">
        <is>
          <t>Leadership</t>
        </is>
      </c>
      <c r="M106" s="27" t="inlineStr">
        <is>
          <t>mei.lim@rynowlan.example</t>
        </is>
      </c>
      <c r="N106" s="27" t="inlineStr">
        <is>
          <t>(07) 5550 2027</t>
        </is>
      </c>
      <c r="O106" s="27" t="inlineStr">
        <is>
          <t>Verified</t>
        </is>
      </c>
      <c r="P106" s="28" t="n">
        <v>46313</v>
      </c>
      <c r="Q106" s="27" t="n">
        <v>3</v>
      </c>
      <c r="R106" s="27" t="inlineStr">
        <is>
          <t>Name and title match on job advertisement naming the hiring manager and industry association member list; also on trade directory entry</t>
        </is>
      </c>
      <c r="S106" s="27" t="n">
        <v>4</v>
      </c>
      <c r="T106" s="27" t="str">
        <f>IF(AND(O106="Verified",S106&gt;=4),"A",IF(S106&gt;=3,"B","C"))</f>
        <v>A</v>
      </c>
      <c r="U106" s="27" t="inlineStr">
        <is>
          <t>Ready for outreach</t>
        </is>
      </c>
    </row>
    <row r="107">
      <c r="A107" s="27" t="inlineStr">
        <is>
          <t>L-0106</t>
        </is>
      </c>
      <c r="B107" s="27" t="inlineStr">
        <is>
          <t>Rynowlan Outfitters</t>
        </is>
      </c>
      <c r="C107" s="27" t="inlineStr">
        <is>
          <t>Online retail</t>
        </is>
      </c>
      <c r="D107" s="27" t="inlineStr">
        <is>
          <t>Pet supplies</t>
        </is>
      </c>
      <c r="E107" s="27" t="inlineStr">
        <is>
          <t>Toowoomba</t>
        </is>
      </c>
      <c r="F107" s="27" t="inlineStr">
        <is>
          <t>QLD</t>
        </is>
      </c>
      <c r="G107" s="27" t="inlineStr">
        <is>
          <t>51–200</t>
        </is>
      </c>
      <c r="H107" s="27" t="inlineStr">
        <is>
          <t>Rosa</t>
        </is>
      </c>
      <c r="I107" s="27" t="inlineStr">
        <is>
          <t>Wright</t>
        </is>
      </c>
      <c r="J107" s="27" t="inlineStr">
        <is>
          <t>Procurement Manager</t>
        </is>
      </c>
      <c r="K107" s="27" t="inlineStr">
        <is>
          <t>Manager</t>
        </is>
      </c>
      <c r="L107" s="27" t="inlineStr">
        <is>
          <t>Procurement</t>
        </is>
      </c>
      <c r="M107" s="27" t="inlineStr">
        <is>
          <t>rosa.wright@rynowlan.example</t>
        </is>
      </c>
      <c r="N107" s="27" t="inlineStr">
        <is>
          <t>(07) 7010 0926</t>
        </is>
      </c>
      <c r="O107" s="27" t="inlineStr">
        <is>
          <t>Verified</t>
        </is>
      </c>
      <c r="P107" s="28" t="n">
        <v>46309</v>
      </c>
      <c r="Q107" s="27" t="n">
        <v>2</v>
      </c>
      <c r="R107" s="27" t="inlineStr">
        <is>
          <t>Name and title match on company website team page and company website contact page</t>
        </is>
      </c>
      <c r="S107" s="27" t="n">
        <v>4</v>
      </c>
      <c r="T107" s="27" t="str">
        <f>IF(AND(O107="Verified",S107&gt;=4),"A",IF(S107&gt;=3,"B","C"))</f>
        <v>A</v>
      </c>
      <c r="U107" s="27" t="inlineStr">
        <is>
          <t>Ready for outreach</t>
        </is>
      </c>
    </row>
    <row r="108">
      <c r="A108" s="27" t="inlineStr">
        <is>
          <t>L-0107</t>
        </is>
      </c>
      <c r="B108" s="27" t="inlineStr">
        <is>
          <t>Sarivane Home</t>
        </is>
      </c>
      <c r="C108" s="27" t="inlineStr">
        <is>
          <t>Homewares &amp; lifestyle</t>
        </is>
      </c>
      <c r="D108" s="27" t="inlineStr">
        <is>
          <t>Candles &amp; fragrance</t>
        </is>
      </c>
      <c r="E108" s="27" t="inlineStr">
        <is>
          <t>Geelong</t>
        </is>
      </c>
      <c r="F108" s="27" t="inlineStr">
        <is>
          <t>VIC</t>
        </is>
      </c>
      <c r="G108" s="27" t="inlineStr">
        <is>
          <t>11–50</t>
        </is>
      </c>
      <c r="H108" s="27" t="inlineStr">
        <is>
          <t>Samuel</t>
        </is>
      </c>
      <c r="I108" s="27" t="inlineStr">
        <is>
          <t>Campbell</t>
        </is>
      </c>
      <c r="J108" s="27" t="inlineStr">
        <is>
          <t>Managing Director</t>
        </is>
      </c>
      <c r="K108" s="27" t="inlineStr">
        <is>
          <t>Director</t>
        </is>
      </c>
      <c r="L108" s="27" t="inlineStr">
        <is>
          <t>Leadership</t>
        </is>
      </c>
      <c r="M108" s="27" t="inlineStr">
        <is>
          <t>samuel.campbell@sarivane.example</t>
        </is>
      </c>
      <c r="N108" s="27" t="inlineStr">
        <is>
          <t>(03) 5550 0194</t>
        </is>
      </c>
      <c r="O108" s="27" t="inlineStr">
        <is>
          <t>Verified</t>
        </is>
      </c>
      <c r="P108" s="28" t="n">
        <v>46303</v>
      </c>
      <c r="Q108" s="27" t="n">
        <v>3</v>
      </c>
      <c r="R108" s="27" t="inlineStr">
        <is>
          <t>Name and title match on recent trade-show exhibitor list and company website team page; also on company website contact page</t>
        </is>
      </c>
      <c r="S108" s="27" t="n">
        <v>2</v>
      </c>
      <c r="T108" s="27" t="str">
        <f>IF(AND(O108="Verified",S108&gt;=4),"A",IF(S108&gt;=3,"B","C"))</f>
        <v>C</v>
      </c>
      <c r="U108" s="27" t="inlineStr">
        <is>
          <t>Ready for outreach</t>
        </is>
      </c>
    </row>
    <row r="109">
      <c r="A109" s="27" t="inlineStr">
        <is>
          <t>L-0108</t>
        </is>
      </c>
      <c r="B109" s="27" t="inlineStr">
        <is>
          <t>Sarivane Home</t>
        </is>
      </c>
      <c r="C109" s="27" t="inlineStr">
        <is>
          <t>Homewares &amp; lifestyle</t>
        </is>
      </c>
      <c r="D109" s="27" t="inlineStr">
        <is>
          <t>Candles &amp; fragrance</t>
        </is>
      </c>
      <c r="E109" s="27" t="inlineStr">
        <is>
          <t>Geelong</t>
        </is>
      </c>
      <c r="F109" s="27" t="inlineStr">
        <is>
          <t>VIC</t>
        </is>
      </c>
      <c r="G109" s="27" t="inlineStr">
        <is>
          <t>11–50</t>
        </is>
      </c>
      <c r="H109" s="27" t="inlineStr">
        <is>
          <t>Lucas</t>
        </is>
      </c>
      <c r="I109" s="27" t="inlineStr">
        <is>
          <t>Khan</t>
        </is>
      </c>
      <c r="J109" s="27" t="inlineStr">
        <is>
          <t>Procurement Manager</t>
        </is>
      </c>
      <c r="K109" s="27" t="inlineStr">
        <is>
          <t>Manager</t>
        </is>
      </c>
      <c r="L109" s="27" t="inlineStr">
        <is>
          <t>Procurement</t>
        </is>
      </c>
      <c r="M109" s="27" t="inlineStr">
        <is>
          <t>lucas.khan@sarivane.example</t>
        </is>
      </c>
      <c r="N109" s="27" t="inlineStr"/>
      <c r="O109" s="27" t="inlineStr">
        <is>
          <t>Unverified</t>
        </is>
      </c>
      <c r="P109" s="28" t="n"/>
      <c r="Q109" s="27" t="n">
        <v>0</v>
      </c>
      <c r="R109" s="27" t="inlineStr">
        <is>
          <t>Not yet checked; company found in trade directory listing, contact not confirmed</t>
        </is>
      </c>
      <c r="S109" s="27" t="n">
        <v>2</v>
      </c>
      <c r="T109" s="27" t="str">
        <f>IF(AND(O109="Verified",S109&gt;=4),"A",IF(S109&gt;=3,"B","C"))</f>
        <v>C</v>
      </c>
      <c r="U109" s="27" t="inlineStr">
        <is>
          <t>Research contact</t>
        </is>
      </c>
    </row>
    <row r="110">
      <c r="A110" s="27" t="inlineStr">
        <is>
          <t>L-0109</t>
        </is>
      </c>
      <c r="B110" s="27" t="inlineStr">
        <is>
          <t>Sarowlan Store</t>
        </is>
      </c>
      <c r="C110" s="27" t="inlineStr">
        <is>
          <t>Online retail</t>
        </is>
      </c>
      <c r="D110" s="27" t="inlineStr">
        <is>
          <t>Pet supplies</t>
        </is>
      </c>
      <c r="E110" s="27" t="inlineStr">
        <is>
          <t>Ballarat</t>
        </is>
      </c>
      <c r="F110" s="27" t="inlineStr">
        <is>
          <t>VIC</t>
        </is>
      </c>
      <c r="G110" s="27" t="inlineStr">
        <is>
          <t>51–200</t>
        </is>
      </c>
      <c r="H110" s="27" t="inlineStr">
        <is>
          <t>Samuel</t>
        </is>
      </c>
      <c r="I110" s="27" t="inlineStr">
        <is>
          <t>Bell</t>
        </is>
      </c>
      <c r="J110" s="27" t="inlineStr">
        <is>
          <t>Purchasing Officer</t>
        </is>
      </c>
      <c r="K110" s="27" t="inlineStr">
        <is>
          <t>Officer</t>
        </is>
      </c>
      <c r="L110" s="27" t="inlineStr">
        <is>
          <t>Procurement</t>
        </is>
      </c>
      <c r="M110" s="27" t="inlineStr">
        <is>
          <t>samuel.bell@sarowlan.example</t>
        </is>
      </c>
      <c r="N110" s="27" t="inlineStr">
        <is>
          <t>(03) 7010 3776</t>
        </is>
      </c>
      <c r="O110" s="27" t="inlineStr">
        <is>
          <t>Partially verified</t>
        </is>
      </c>
      <c r="P110" s="28" t="n">
        <v>46299</v>
      </c>
      <c r="Q110" s="27" t="n">
        <v>1</v>
      </c>
      <c r="R110" s="27" t="inlineStr">
        <is>
          <t>Name and title found on business news article only; needs a second source</t>
        </is>
      </c>
      <c r="S110" s="27" t="n">
        <v>4</v>
      </c>
      <c r="T110" s="27" t="str">
        <f>IF(AND(O110="Verified",S110&gt;=4),"A",IF(S110&gt;=3,"B","C"))</f>
        <v>B</v>
      </c>
      <c r="U110" s="27" t="inlineStr">
        <is>
          <t>Find second source</t>
        </is>
      </c>
    </row>
    <row r="111">
      <c r="A111" s="27" t="inlineStr">
        <is>
          <t>L-0110</t>
        </is>
      </c>
      <c r="B111" s="27" t="inlineStr">
        <is>
          <t>Sarowlan Store</t>
        </is>
      </c>
      <c r="C111" s="27" t="inlineStr">
        <is>
          <t>Online retail</t>
        </is>
      </c>
      <c r="D111" s="27" t="inlineStr">
        <is>
          <t>Pet supplies</t>
        </is>
      </c>
      <c r="E111" s="27" t="inlineStr">
        <is>
          <t>Ballarat</t>
        </is>
      </c>
      <c r="F111" s="27" t="inlineStr">
        <is>
          <t>VIC</t>
        </is>
      </c>
      <c r="G111" s="27" t="inlineStr">
        <is>
          <t>51–200</t>
        </is>
      </c>
      <c r="H111" s="27" t="inlineStr">
        <is>
          <t>Lucas</t>
        </is>
      </c>
      <c r="I111" s="27" t="inlineStr">
        <is>
          <t>Kelly</t>
        </is>
      </c>
      <c r="J111" s="27" t="inlineStr">
        <is>
          <t>Packaging Technologist</t>
        </is>
      </c>
      <c r="K111" s="27" t="inlineStr">
        <is>
          <t>Officer</t>
        </is>
      </c>
      <c r="L111" s="27" t="inlineStr">
        <is>
          <t>Product</t>
        </is>
      </c>
      <c r="M111" s="27" t="inlineStr">
        <is>
          <t>lucas.kelly@sarowlan.example</t>
        </is>
      </c>
      <c r="N111" s="27" t="inlineStr">
        <is>
          <t>(03) 7010 5990</t>
        </is>
      </c>
      <c r="O111" s="27" t="inlineStr">
        <is>
          <t>Needs review</t>
        </is>
      </c>
      <c r="P111" s="28" t="n">
        <v>46300</v>
      </c>
      <c r="Q111" s="27" t="n">
        <v>2</v>
      </c>
      <c r="R111" s="27" t="inlineStr">
        <is>
          <t>Title differs between trade directory entry and job advertisement naming the hiring manager; role may have changed</t>
        </is>
      </c>
      <c r="S111" s="27" t="n">
        <v>4</v>
      </c>
      <c r="T111" s="27" t="str">
        <f>IF(AND(O111="Verified",S111&gt;=4),"A",IF(S111&gt;=3,"B","C"))</f>
        <v>B</v>
      </c>
      <c r="U111" s="27" t="inlineStr">
        <is>
          <t>Confirm current role</t>
        </is>
      </c>
    </row>
    <row r="112">
      <c r="A112" s="27" t="inlineStr">
        <is>
          <t>L-0111</t>
        </is>
      </c>
      <c r="B112" s="27" t="inlineStr">
        <is>
          <t>Sarowlan Store</t>
        </is>
      </c>
      <c r="C112" s="27" t="inlineStr">
        <is>
          <t>Online retail</t>
        </is>
      </c>
      <c r="D112" s="27" t="inlineStr">
        <is>
          <t>Pet supplies</t>
        </is>
      </c>
      <c r="E112" s="27" t="inlineStr">
        <is>
          <t>Ballarat</t>
        </is>
      </c>
      <c r="F112" s="27" t="inlineStr">
        <is>
          <t>VIC</t>
        </is>
      </c>
      <c r="G112" s="27" t="inlineStr">
        <is>
          <t>51–200</t>
        </is>
      </c>
      <c r="H112" s="27" t="inlineStr">
        <is>
          <t>Zoe</t>
        </is>
      </c>
      <c r="I112" s="27" t="inlineStr">
        <is>
          <t>Kelly</t>
        </is>
      </c>
      <c r="J112" s="27" t="inlineStr">
        <is>
          <t>Warehouse Manager</t>
        </is>
      </c>
      <c r="K112" s="27" t="inlineStr">
        <is>
          <t>Manager</t>
        </is>
      </c>
      <c r="L112" s="27" t="inlineStr">
        <is>
          <t>Operations</t>
        </is>
      </c>
      <c r="M112" s="27" t="inlineStr">
        <is>
          <t>zoe.kelly@sarowlan.example</t>
        </is>
      </c>
      <c r="N112" s="27" t="inlineStr">
        <is>
          <t>(03) 7010 9452</t>
        </is>
      </c>
      <c r="O112" s="27" t="inlineStr">
        <is>
          <t>Verified</t>
        </is>
      </c>
      <c r="P112" s="28" t="n">
        <v>46318</v>
      </c>
      <c r="Q112" s="27" t="n">
        <v>2</v>
      </c>
      <c r="R112" s="27" t="inlineStr">
        <is>
          <t>Name and title match on trade directory entry and recent trade-show exhibitor list</t>
        </is>
      </c>
      <c r="S112" s="27" t="n">
        <v>4</v>
      </c>
      <c r="T112" s="27" t="str">
        <f>IF(AND(O112="Verified",S112&gt;=4),"A",IF(S112&gt;=3,"B","C"))</f>
        <v>A</v>
      </c>
      <c r="U112" s="27" t="inlineStr">
        <is>
          <t>Ready for outreach</t>
        </is>
      </c>
    </row>
    <row r="113">
      <c r="A113" s="27" t="inlineStr">
        <is>
          <t>L-0112</t>
        </is>
      </c>
      <c r="B113" s="27" t="inlineStr">
        <is>
          <t>Taverrow Trade Supplies</t>
        </is>
      </c>
      <c r="C113" s="27" t="inlineStr">
        <is>
          <t>Industrial &amp; trade supplies</t>
        </is>
      </c>
      <c r="D113" s="27" t="inlineStr">
        <is>
          <t>Cleaning chemicals</t>
        </is>
      </c>
      <c r="E113" s="27" t="inlineStr">
        <is>
          <t>Brisbane</t>
        </is>
      </c>
      <c r="F113" s="27" t="inlineStr">
        <is>
          <t>QLD</t>
        </is>
      </c>
      <c r="G113" s="27" t="inlineStr">
        <is>
          <t>51–200</t>
        </is>
      </c>
      <c r="H113" s="27" t="inlineStr">
        <is>
          <t>Rosa</t>
        </is>
      </c>
      <c r="I113" s="27" t="inlineStr">
        <is>
          <t>Ahmed</t>
        </is>
      </c>
      <c r="J113" s="27" t="inlineStr">
        <is>
          <t>Head of Operations</t>
        </is>
      </c>
      <c r="K113" s="27" t="inlineStr">
        <is>
          <t>Head</t>
        </is>
      </c>
      <c r="L113" s="27" t="inlineStr">
        <is>
          <t>Operations</t>
        </is>
      </c>
      <c r="M113" s="27" t="inlineStr">
        <is>
          <t>rosa.ahmed@taverrow.example</t>
        </is>
      </c>
      <c r="N113" s="27" t="inlineStr"/>
      <c r="O113" s="27" t="inlineStr">
        <is>
          <t>Unverified</t>
        </is>
      </c>
      <c r="P113" s="28" t="n"/>
      <c r="Q113" s="27" t="n">
        <v>0</v>
      </c>
      <c r="R113" s="27" t="inlineStr">
        <is>
          <t>Not yet checked; company found in trade directory listing, contact not confirmed</t>
        </is>
      </c>
      <c r="S113" s="27" t="n">
        <v>3</v>
      </c>
      <c r="T113" s="27" t="str">
        <f>IF(AND(O113="Verified",S113&gt;=4),"A",IF(S113&gt;=3,"B","C"))</f>
        <v>B</v>
      </c>
      <c r="U113" s="27" t="inlineStr">
        <is>
          <t>Research contact</t>
        </is>
      </c>
    </row>
    <row r="114">
      <c r="A114" s="27" t="inlineStr">
        <is>
          <t>L-0113</t>
        </is>
      </c>
      <c r="B114" s="27" t="inlineStr">
        <is>
          <t>Tavisket Labs</t>
        </is>
      </c>
      <c r="C114" s="27" t="inlineStr">
        <is>
          <t>Health &amp; personal care</t>
        </is>
      </c>
      <c r="D114" s="27" t="inlineStr">
        <is>
          <t>Supplements</t>
        </is>
      </c>
      <c r="E114" s="27" t="inlineStr">
        <is>
          <t>Ballarat</t>
        </is>
      </c>
      <c r="F114" s="27" t="inlineStr">
        <is>
          <t>VIC</t>
        </is>
      </c>
      <c r="G114" s="27" t="inlineStr">
        <is>
          <t>51–200</t>
        </is>
      </c>
      <c r="H114" s="27" t="inlineStr">
        <is>
          <t>Lachlan</t>
        </is>
      </c>
      <c r="I114" s="27" t="inlineStr">
        <is>
          <t>Hayes</t>
        </is>
      </c>
      <c r="J114" s="27" t="inlineStr">
        <is>
          <t>Purchasing Officer</t>
        </is>
      </c>
      <c r="K114" s="27" t="inlineStr">
        <is>
          <t>Officer</t>
        </is>
      </c>
      <c r="L114" s="27" t="inlineStr">
        <is>
          <t>Procurement</t>
        </is>
      </c>
      <c r="M114" s="27" t="inlineStr">
        <is>
          <t>lachlan.hayes@tavisket.example</t>
        </is>
      </c>
      <c r="N114" s="27" t="inlineStr">
        <is>
          <t>0491 574 118</t>
        </is>
      </c>
      <c r="O114" s="27" t="inlineStr">
        <is>
          <t>Partially verified</t>
        </is>
      </c>
      <c r="P114" s="28" t="n">
        <v>46317</v>
      </c>
      <c r="Q114" s="27" t="n">
        <v>1</v>
      </c>
      <c r="R114" s="27" t="inlineStr">
        <is>
          <t>Name and title found on company website contact page only; needs a second source</t>
        </is>
      </c>
      <c r="S114" s="27" t="n">
        <v>5</v>
      </c>
      <c r="T114" s="27" t="str">
        <f>IF(AND(O114="Verified",S114&gt;=4),"A",IF(S114&gt;=3,"B","C"))</f>
        <v>B</v>
      </c>
      <c r="U114" s="27" t="inlineStr">
        <is>
          <t>Find second source</t>
        </is>
      </c>
    </row>
    <row r="115">
      <c r="A115" s="27" t="inlineStr">
        <is>
          <t>L-0114</t>
        </is>
      </c>
      <c r="B115" s="27" t="inlineStr">
        <is>
          <t>Tavisket Labs</t>
        </is>
      </c>
      <c r="C115" s="27" t="inlineStr">
        <is>
          <t>Health &amp; personal care</t>
        </is>
      </c>
      <c r="D115" s="27" t="inlineStr">
        <is>
          <t>Supplements</t>
        </is>
      </c>
      <c r="E115" s="27" t="inlineStr">
        <is>
          <t>Ballarat</t>
        </is>
      </c>
      <c r="F115" s="27" t="inlineStr">
        <is>
          <t>VIC</t>
        </is>
      </c>
      <c r="G115" s="27" t="inlineStr">
        <is>
          <t>51–200</t>
        </is>
      </c>
      <c r="H115" s="27" t="inlineStr">
        <is>
          <t>Daniel</t>
        </is>
      </c>
      <c r="I115" s="27" t="inlineStr">
        <is>
          <t>Nguyen</t>
        </is>
      </c>
      <c r="J115" s="27" t="inlineStr">
        <is>
          <t>Warehouse Manager</t>
        </is>
      </c>
      <c r="K115" s="27" t="inlineStr">
        <is>
          <t>Manager</t>
        </is>
      </c>
      <c r="L115" s="27" t="inlineStr">
        <is>
          <t>Operations</t>
        </is>
      </c>
      <c r="M115" s="27" t="inlineStr">
        <is>
          <t>daniel.nguyen@tavisket.example</t>
        </is>
      </c>
      <c r="N115" s="27" t="inlineStr"/>
      <c r="O115" s="27" t="inlineStr">
        <is>
          <t>Unverified</t>
        </is>
      </c>
      <c r="P115" s="28" t="n"/>
      <c r="Q115" s="27" t="n">
        <v>0</v>
      </c>
      <c r="R115" s="27" t="inlineStr">
        <is>
          <t>Not yet checked; company found in trade directory listing, contact not confirmed</t>
        </is>
      </c>
      <c r="S115" s="27" t="n">
        <v>5</v>
      </c>
      <c r="T115" s="27" t="str">
        <f>IF(AND(O115="Verified",S115&gt;=4),"A",IF(S115&gt;=3,"B","C"))</f>
        <v>B</v>
      </c>
      <c r="U115" s="27" t="inlineStr">
        <is>
          <t>Research contact</t>
        </is>
      </c>
    </row>
    <row r="116">
      <c r="A116" s="27" t="inlineStr">
        <is>
          <t>L-0115</t>
        </is>
      </c>
      <c r="B116" s="27" t="inlineStr">
        <is>
          <t>Thalambry Beverages</t>
        </is>
      </c>
      <c r="C116" s="27" t="inlineStr">
        <is>
          <t>Food &amp; beverage manufacturing</t>
        </is>
      </c>
      <c r="D116" s="27" t="inlineStr">
        <is>
          <t>Snack foods</t>
        </is>
      </c>
      <c r="E116" s="27" t="inlineStr">
        <is>
          <t>Perth</t>
        </is>
      </c>
      <c r="F116" s="27" t="inlineStr">
        <is>
          <t>WA</t>
        </is>
      </c>
      <c r="G116" s="27" t="inlineStr">
        <is>
          <t>11–50</t>
        </is>
      </c>
      <c r="H116" s="27" t="inlineStr">
        <is>
          <t>William</t>
        </is>
      </c>
      <c r="I116" s="27" t="inlineStr">
        <is>
          <t>Chen</t>
        </is>
      </c>
      <c r="J116" s="27" t="inlineStr">
        <is>
          <t>Purchasing Officer</t>
        </is>
      </c>
      <c r="K116" s="27" t="inlineStr">
        <is>
          <t>Officer</t>
        </is>
      </c>
      <c r="L116" s="27" t="inlineStr">
        <is>
          <t>Procurement</t>
        </is>
      </c>
      <c r="M116" s="27" t="inlineStr">
        <is>
          <t>william.chen@thalambry.example</t>
        </is>
      </c>
      <c r="N116" s="27" t="inlineStr">
        <is>
          <t>0491 573 087</t>
        </is>
      </c>
      <c r="O116" s="27" t="inlineStr">
        <is>
          <t>Verified</t>
        </is>
      </c>
      <c r="P116" s="28" t="n">
        <v>46311</v>
      </c>
      <c r="Q116" s="27" t="n">
        <v>3</v>
      </c>
      <c r="R116" s="27" t="inlineStr">
        <is>
          <t>Name and title match on company annual sustainability statement and industry association member list; also on company website team page</t>
        </is>
      </c>
      <c r="S116" s="27" t="n">
        <v>4</v>
      </c>
      <c r="T116" s="27" t="str">
        <f>IF(AND(O116="Verified",S116&gt;=4),"A",IF(S116&gt;=3,"B","C"))</f>
        <v>A</v>
      </c>
      <c r="U116" s="27" t="inlineStr">
        <is>
          <t>Ready for outreach</t>
        </is>
      </c>
    </row>
    <row r="117">
      <c r="A117" s="27" t="inlineStr">
        <is>
          <t>L-0116</t>
        </is>
      </c>
      <c r="B117" s="27" t="inlineStr">
        <is>
          <t>Thalambry Beverages</t>
        </is>
      </c>
      <c r="C117" s="27" t="inlineStr">
        <is>
          <t>Food &amp; beverage manufacturing</t>
        </is>
      </c>
      <c r="D117" s="27" t="inlineStr">
        <is>
          <t>Snack foods</t>
        </is>
      </c>
      <c r="E117" s="27" t="inlineStr">
        <is>
          <t>Perth</t>
        </is>
      </c>
      <c r="F117" s="27" t="inlineStr">
        <is>
          <t>WA</t>
        </is>
      </c>
      <c r="G117" s="27" t="inlineStr">
        <is>
          <t>11–50</t>
        </is>
      </c>
      <c r="H117" s="27" t="inlineStr">
        <is>
          <t>Ivy</t>
        </is>
      </c>
      <c r="I117" s="27" t="inlineStr">
        <is>
          <t>Kelly</t>
        </is>
      </c>
      <c r="J117" s="27" t="inlineStr">
        <is>
          <t>Warehouse Manager</t>
        </is>
      </c>
      <c r="K117" s="27" t="inlineStr">
        <is>
          <t>Manager</t>
        </is>
      </c>
      <c r="L117" s="27" t="inlineStr">
        <is>
          <t>Operations</t>
        </is>
      </c>
      <c r="M117" s="27" t="inlineStr">
        <is>
          <t>ivy.kelly@thalambry.example</t>
        </is>
      </c>
      <c r="N117" s="27" t="inlineStr">
        <is>
          <t>(08) 7010 9098</t>
        </is>
      </c>
      <c r="O117" s="27" t="inlineStr">
        <is>
          <t>Partially verified</t>
        </is>
      </c>
      <c r="P117" s="28" t="n">
        <v>46298</v>
      </c>
      <c r="Q117" s="27" t="n">
        <v>1</v>
      </c>
      <c r="R117" s="27" t="inlineStr">
        <is>
          <t>Name and title found on company website team page only; needs a second source</t>
        </is>
      </c>
      <c r="S117" s="27" t="n">
        <v>4</v>
      </c>
      <c r="T117" s="27" t="str">
        <f>IF(AND(O117="Verified",S117&gt;=4),"A",IF(S117&gt;=3,"B","C"))</f>
        <v>B</v>
      </c>
      <c r="U117" s="27" t="inlineStr">
        <is>
          <t>Find second source</t>
        </is>
      </c>
    </row>
    <row r="118">
      <c r="A118" s="27" t="inlineStr">
        <is>
          <t>L-0117</t>
        </is>
      </c>
      <c r="B118" s="27" t="inlineStr">
        <is>
          <t>Thalambry Beverages</t>
        </is>
      </c>
      <c r="C118" s="27" t="inlineStr">
        <is>
          <t>Food &amp; beverage manufacturing</t>
        </is>
      </c>
      <c r="D118" s="27" t="inlineStr">
        <is>
          <t>Snack foods</t>
        </is>
      </c>
      <c r="E118" s="27" t="inlineStr">
        <is>
          <t>Perth</t>
        </is>
      </c>
      <c r="F118" s="27" t="inlineStr">
        <is>
          <t>WA</t>
        </is>
      </c>
      <c r="G118" s="27" t="inlineStr">
        <is>
          <t>11–50</t>
        </is>
      </c>
      <c r="H118" s="27" t="inlineStr">
        <is>
          <t>Sophie</t>
        </is>
      </c>
      <c r="I118" s="27" t="inlineStr">
        <is>
          <t>Wilson</t>
        </is>
      </c>
      <c r="J118" s="27" t="inlineStr">
        <is>
          <t>General Manager</t>
        </is>
      </c>
      <c r="K118" s="27" t="inlineStr">
        <is>
          <t>Director</t>
        </is>
      </c>
      <c r="L118" s="27" t="inlineStr">
        <is>
          <t>Leadership</t>
        </is>
      </c>
      <c r="M118" s="27" t="inlineStr">
        <is>
          <t>sophie.wilson@thalambry.example</t>
        </is>
      </c>
      <c r="N118" s="27" t="inlineStr">
        <is>
          <t>(08) 5550 6417</t>
        </is>
      </c>
      <c r="O118" s="27" t="inlineStr">
        <is>
          <t>Verified</t>
        </is>
      </c>
      <c r="P118" s="28" t="n">
        <v>46315</v>
      </c>
      <c r="Q118" s="27" t="n">
        <v>3</v>
      </c>
      <c r="R118" s="27" t="inlineStr">
        <is>
          <t>Name and title match on business news article and company website team page; also on recent trade-show exhibitor list</t>
        </is>
      </c>
      <c r="S118" s="27" t="n">
        <v>4</v>
      </c>
      <c r="T118" s="27" t="str">
        <f>IF(AND(O118="Verified",S118&gt;=4),"A",IF(S118&gt;=3,"B","C"))</f>
        <v>A</v>
      </c>
      <c r="U118" s="27" t="inlineStr">
        <is>
          <t>Ready for outreach</t>
        </is>
      </c>
    </row>
    <row r="119">
      <c r="A119" s="27" t="inlineStr">
        <is>
          <t>L-0118</t>
        </is>
      </c>
      <c r="B119" s="27" t="inlineStr">
        <is>
          <t>Thalivane Kitchen</t>
        </is>
      </c>
      <c r="C119" s="27" t="inlineStr">
        <is>
          <t>Food &amp; beverage manufacturing</t>
        </is>
      </c>
      <c r="D119" s="27" t="inlineStr">
        <is>
          <t>Sauces &amp; condiments</t>
        </is>
      </c>
      <c r="E119" s="27" t="inlineStr">
        <is>
          <t>Hobart</t>
        </is>
      </c>
      <c r="F119" s="27" t="inlineStr">
        <is>
          <t>TAS</t>
        </is>
      </c>
      <c r="G119" s="27" t="inlineStr">
        <is>
          <t>11–50</t>
        </is>
      </c>
      <c r="H119" s="27" t="inlineStr">
        <is>
          <t>Nina</t>
        </is>
      </c>
      <c r="I119" s="27" t="inlineStr">
        <is>
          <t>Walker</t>
        </is>
      </c>
      <c r="J119" s="27" t="inlineStr">
        <is>
          <t>Packaging Technologist</t>
        </is>
      </c>
      <c r="K119" s="27" t="inlineStr">
        <is>
          <t>Officer</t>
        </is>
      </c>
      <c r="L119" s="27" t="inlineStr">
        <is>
          <t>Product</t>
        </is>
      </c>
      <c r="M119" s="27" t="inlineStr">
        <is>
          <t>nina.walker@thalivane.example</t>
        </is>
      </c>
      <c r="N119" s="27" t="inlineStr">
        <is>
          <t>(03) 5550 5116</t>
        </is>
      </c>
      <c r="O119" s="27" t="inlineStr">
        <is>
          <t>Verified</t>
        </is>
      </c>
      <c r="P119" s="28" t="n">
        <v>46315</v>
      </c>
      <c r="Q119" s="27" t="n">
        <v>2</v>
      </c>
      <c r="R119" s="27" t="inlineStr">
        <is>
          <t>Name and title match on job advertisement naming the hiring manager and industry association member list</t>
        </is>
      </c>
      <c r="S119" s="27" t="n">
        <v>3</v>
      </c>
      <c r="T119" s="27" t="str">
        <f>IF(AND(O119="Verified",S119&gt;=4),"A",IF(S119&gt;=3,"B","C"))</f>
        <v>B</v>
      </c>
      <c r="U119" s="27" t="inlineStr">
        <is>
          <t>Ready for outreach</t>
        </is>
      </c>
    </row>
    <row r="120">
      <c r="A120" s="27" t="inlineStr">
        <is>
          <t>L-0119</t>
        </is>
      </c>
      <c r="B120" s="27" t="inlineStr">
        <is>
          <t>Thalunbridge Living</t>
        </is>
      </c>
      <c r="C120" s="27" t="inlineStr">
        <is>
          <t>Homewares &amp; lifestyle</t>
        </is>
      </c>
      <c r="D120" s="27" t="inlineStr">
        <is>
          <t>Kitchenware</t>
        </is>
      </c>
      <c r="E120" s="27" t="inlineStr">
        <is>
          <t>Brisbane</t>
        </is>
      </c>
      <c r="F120" s="27" t="inlineStr">
        <is>
          <t>QLD</t>
        </is>
      </c>
      <c r="G120" s="27" t="inlineStr">
        <is>
          <t>201–500</t>
        </is>
      </c>
      <c r="H120" s="27" t="inlineStr">
        <is>
          <t>Matilda</t>
        </is>
      </c>
      <c r="I120" s="27" t="inlineStr">
        <is>
          <t>Bailey</t>
        </is>
      </c>
      <c r="J120" s="27" t="inlineStr">
        <is>
          <t>Managing Director</t>
        </is>
      </c>
      <c r="K120" s="27" t="inlineStr">
        <is>
          <t>Director</t>
        </is>
      </c>
      <c r="L120" s="27" t="inlineStr">
        <is>
          <t>Leadership</t>
        </is>
      </c>
      <c r="M120" s="27" t="inlineStr">
        <is>
          <t>matilda.bailey@thalunbridge.example</t>
        </is>
      </c>
      <c r="N120" s="27" t="inlineStr"/>
      <c r="O120" s="27" t="inlineStr">
        <is>
          <t>Unverified</t>
        </is>
      </c>
      <c r="P120" s="28" t="n"/>
      <c r="Q120" s="27" t="n">
        <v>0</v>
      </c>
      <c r="R120" s="27" t="inlineStr">
        <is>
          <t>Not yet checked; company found in trade directory listing, contact not confirmed</t>
        </is>
      </c>
      <c r="S120" s="27" t="n">
        <v>3</v>
      </c>
      <c r="T120" s="27" t="str">
        <f>IF(AND(O120="Verified",S120&gt;=4),"A",IF(S120&gt;=3,"B","C"))</f>
        <v>B</v>
      </c>
      <c r="U120" s="27" t="inlineStr">
        <is>
          <t>Research contact</t>
        </is>
      </c>
    </row>
    <row r="121">
      <c r="A121" s="27" t="inlineStr">
        <is>
          <t>L-0120</t>
        </is>
      </c>
      <c r="B121" s="27" t="inlineStr">
        <is>
          <t>Thalunbridge Living</t>
        </is>
      </c>
      <c r="C121" s="27" t="inlineStr">
        <is>
          <t>Homewares &amp; lifestyle</t>
        </is>
      </c>
      <c r="D121" s="27" t="inlineStr">
        <is>
          <t>Kitchenware</t>
        </is>
      </c>
      <c r="E121" s="27" t="inlineStr">
        <is>
          <t>Brisbane</t>
        </is>
      </c>
      <c r="F121" s="27" t="inlineStr">
        <is>
          <t>QLD</t>
        </is>
      </c>
      <c r="G121" s="27" t="inlineStr">
        <is>
          <t>201–500</t>
        </is>
      </c>
      <c r="H121" s="27" t="inlineStr">
        <is>
          <t>Ravi</t>
        </is>
      </c>
      <c r="I121" s="27" t="inlineStr">
        <is>
          <t>Murphy</t>
        </is>
      </c>
      <c r="J121" s="27" t="inlineStr">
        <is>
          <t>Warehouse Manager</t>
        </is>
      </c>
      <c r="K121" s="27" t="inlineStr">
        <is>
          <t>Manager</t>
        </is>
      </c>
      <c r="L121" s="27" t="inlineStr">
        <is>
          <t>Operations</t>
        </is>
      </c>
      <c r="M121" s="27" t="inlineStr">
        <is>
          <t>ravi.murphy@thalunbridge.example</t>
        </is>
      </c>
      <c r="N121" s="27" t="inlineStr">
        <is>
          <t>(07) 5550 8572</t>
        </is>
      </c>
      <c r="O121" s="27" t="inlineStr">
        <is>
          <t>Verified</t>
        </is>
      </c>
      <c r="P121" s="28" t="n">
        <v>46300</v>
      </c>
      <c r="Q121" s="27" t="n">
        <v>3</v>
      </c>
      <c r="R121" s="27" t="inlineStr">
        <is>
          <t>Name and title match on company website contact page and company annual sustainability statement; also on business news article</t>
        </is>
      </c>
      <c r="S121" s="27" t="n">
        <v>3</v>
      </c>
      <c r="T121" s="27" t="str">
        <f>IF(AND(O121="Verified",S121&gt;=4),"A",IF(S121&gt;=3,"B","C"))</f>
        <v>B</v>
      </c>
      <c r="U121" s="27" t="inlineStr">
        <is>
          <t>Ready for outreach</t>
        </is>
      </c>
    </row>
    <row r="122">
      <c r="A122" s="27" t="inlineStr">
        <is>
          <t>L-0121</t>
        </is>
      </c>
      <c r="B122" s="27" t="inlineStr">
        <is>
          <t>Thalunbridge Living</t>
        </is>
      </c>
      <c r="C122" s="27" t="inlineStr">
        <is>
          <t>Homewares &amp; lifestyle</t>
        </is>
      </c>
      <c r="D122" s="27" t="inlineStr">
        <is>
          <t>Kitchenware</t>
        </is>
      </c>
      <c r="E122" s="27" t="inlineStr">
        <is>
          <t>Brisbane</t>
        </is>
      </c>
      <c r="F122" s="27" t="inlineStr">
        <is>
          <t>QLD</t>
        </is>
      </c>
      <c r="G122" s="27" t="inlineStr">
        <is>
          <t>201–500</t>
        </is>
      </c>
      <c r="H122" s="27" t="inlineStr">
        <is>
          <t>Nina</t>
        </is>
      </c>
      <c r="I122" s="27" t="inlineStr">
        <is>
          <t>Walker</t>
        </is>
      </c>
      <c r="J122" s="27" t="inlineStr">
        <is>
          <t>Managing Director</t>
        </is>
      </c>
      <c r="K122" s="27" t="inlineStr">
        <is>
          <t>Director</t>
        </is>
      </c>
      <c r="L122" s="27" t="inlineStr">
        <is>
          <t>Leadership</t>
        </is>
      </c>
      <c r="M122" s="27" t="inlineStr">
        <is>
          <t>nina.walker@thalunbridge.example</t>
        </is>
      </c>
      <c r="N122" s="27" t="inlineStr">
        <is>
          <t>(07) 7010 5944</t>
        </is>
      </c>
      <c r="O122" s="27" t="inlineStr">
        <is>
          <t>Verified</t>
        </is>
      </c>
      <c r="P122" s="28" t="n">
        <v>46308</v>
      </c>
      <c r="Q122" s="27" t="n">
        <v>2</v>
      </c>
      <c r="R122" s="27" t="inlineStr">
        <is>
          <t>Name and title match on company website contact page and business news article</t>
        </is>
      </c>
      <c r="S122" s="27" t="n">
        <v>3</v>
      </c>
      <c r="T122" s="27" t="str">
        <f>IF(AND(O122="Verified",S122&gt;=4),"A",IF(S122&gt;=3,"B","C"))</f>
        <v>B</v>
      </c>
      <c r="U122" s="27" t="inlineStr">
        <is>
          <t>Ready for outreach</t>
        </is>
      </c>
    </row>
    <row r="123">
      <c r="A123" s="27" t="inlineStr">
        <is>
          <t>L-0122</t>
        </is>
      </c>
      <c r="B123" s="27" t="inlineStr">
        <is>
          <t>Torakmere Industrial</t>
        </is>
      </c>
      <c r="C123" s="27" t="inlineStr">
        <is>
          <t>Industrial &amp; trade supplies</t>
        </is>
      </c>
      <c r="D123" s="27" t="inlineStr">
        <is>
          <t>Cleaning chemicals</t>
        </is>
      </c>
      <c r="E123" s="27" t="inlineStr">
        <is>
          <t>Hobart</t>
        </is>
      </c>
      <c r="F123" s="27" t="inlineStr">
        <is>
          <t>TAS</t>
        </is>
      </c>
      <c r="G123" s="27" t="inlineStr">
        <is>
          <t>51–200</t>
        </is>
      </c>
      <c r="H123" s="27" t="inlineStr">
        <is>
          <t>Oliver</t>
        </is>
      </c>
      <c r="I123" s="27" t="inlineStr">
        <is>
          <t>Reid</t>
        </is>
      </c>
      <c r="J123" s="27" t="inlineStr">
        <is>
          <t>Purchasing Officer</t>
        </is>
      </c>
      <c r="K123" s="27" t="inlineStr">
        <is>
          <t>Officer</t>
        </is>
      </c>
      <c r="L123" s="27" t="inlineStr">
        <is>
          <t>Procurement</t>
        </is>
      </c>
      <c r="M123" s="27" t="inlineStr">
        <is>
          <t>oliver.reid@torakmere.example</t>
        </is>
      </c>
      <c r="N123" s="27" t="inlineStr">
        <is>
          <t>(03) 5550 1189</t>
        </is>
      </c>
      <c r="O123" s="27" t="inlineStr">
        <is>
          <t>Verified</t>
        </is>
      </c>
      <c r="P123" s="28" t="n">
        <v>46309</v>
      </c>
      <c r="Q123" s="27" t="n">
        <v>2</v>
      </c>
      <c r="R123" s="27" t="inlineStr">
        <is>
          <t>Name and title match on company annual sustainability statement and trade directory entry</t>
        </is>
      </c>
      <c r="S123" s="27" t="n">
        <v>3</v>
      </c>
      <c r="T123" s="27" t="str">
        <f>IF(AND(O123="Verified",S123&gt;=4),"A",IF(S123&gt;=3,"B","C"))</f>
        <v>B</v>
      </c>
      <c r="U123" s="27" t="inlineStr">
        <is>
          <t>Ready for outreach</t>
        </is>
      </c>
    </row>
    <row r="124">
      <c r="A124" s="27" t="inlineStr">
        <is>
          <t>L-0123</t>
        </is>
      </c>
      <c r="B124" s="27" t="inlineStr">
        <is>
          <t>Tordethe Supply Co.</t>
        </is>
      </c>
      <c r="C124" s="27" t="inlineStr">
        <is>
          <t>Industrial &amp; trade supplies</t>
        </is>
      </c>
      <c r="D124" s="27" t="inlineStr">
        <is>
          <t>Hardware</t>
        </is>
      </c>
      <c r="E124" s="27" t="inlineStr">
        <is>
          <t>Newcastle</t>
        </is>
      </c>
      <c r="F124" s="27" t="inlineStr">
        <is>
          <t>NSW</t>
        </is>
      </c>
      <c r="G124" s="27" t="inlineStr">
        <is>
          <t>201–500</t>
        </is>
      </c>
      <c r="H124" s="27" t="inlineStr">
        <is>
          <t>Ruby</t>
        </is>
      </c>
      <c r="I124" s="27" t="inlineStr">
        <is>
          <t>Brown</t>
        </is>
      </c>
      <c r="J124" s="27" t="inlineStr">
        <is>
          <t>Warehouse Manager</t>
        </is>
      </c>
      <c r="K124" s="27" t="inlineStr">
        <is>
          <t>Manager</t>
        </is>
      </c>
      <c r="L124" s="27" t="inlineStr">
        <is>
          <t>Operations</t>
        </is>
      </c>
      <c r="M124" s="27" t="inlineStr">
        <is>
          <t>ruby.brown@tordethe.example</t>
        </is>
      </c>
      <c r="N124" s="27" t="inlineStr">
        <is>
          <t>(02) 5550 9858</t>
        </is>
      </c>
      <c r="O124" s="27" t="inlineStr">
        <is>
          <t>Verified</t>
        </is>
      </c>
      <c r="P124" s="28" t="n">
        <v>46300</v>
      </c>
      <c r="Q124" s="27" t="n">
        <v>2</v>
      </c>
      <c r="R124" s="27" t="inlineStr">
        <is>
          <t>Name and title match on job advertisement naming the hiring manager and company website team page</t>
        </is>
      </c>
      <c r="S124" s="27" t="n">
        <v>1</v>
      </c>
      <c r="T124" s="27" t="str">
        <f>IF(AND(O124="Verified",S124&gt;=4),"A",IF(S124&gt;=3,"B","C"))</f>
        <v>C</v>
      </c>
      <c r="U124" s="27" t="inlineStr">
        <is>
          <t>Ready for outreach</t>
        </is>
      </c>
    </row>
    <row r="125">
      <c r="A125" s="27" t="inlineStr">
        <is>
          <t>L-0124</t>
        </is>
      </c>
      <c r="B125" s="27" t="inlineStr">
        <is>
          <t>Tordethe Supply Co.</t>
        </is>
      </c>
      <c r="C125" s="27" t="inlineStr">
        <is>
          <t>Industrial &amp; trade supplies</t>
        </is>
      </c>
      <c r="D125" s="27" t="inlineStr">
        <is>
          <t>Hardware</t>
        </is>
      </c>
      <c r="E125" s="27" t="inlineStr">
        <is>
          <t>Newcastle</t>
        </is>
      </c>
      <c r="F125" s="27" t="inlineStr">
        <is>
          <t>NSW</t>
        </is>
      </c>
      <c r="G125" s="27" t="inlineStr">
        <is>
          <t>201–500</t>
        </is>
      </c>
      <c r="H125" s="27" t="inlineStr">
        <is>
          <t>Aisha</t>
        </is>
      </c>
      <c r="I125" s="27" t="inlineStr">
        <is>
          <t>Edwards</t>
        </is>
      </c>
      <c r="J125" s="27" t="inlineStr">
        <is>
          <t>Operations Manager</t>
        </is>
      </c>
      <c r="K125" s="27" t="inlineStr">
        <is>
          <t>Manager</t>
        </is>
      </c>
      <c r="L125" s="27" t="inlineStr">
        <is>
          <t>Operations</t>
        </is>
      </c>
      <c r="M125" s="27" t="inlineStr">
        <is>
          <t>aisha.edwards@tordethe.example</t>
        </is>
      </c>
      <c r="N125" s="27" t="inlineStr">
        <is>
          <t>(02) 7010 6653</t>
        </is>
      </c>
      <c r="O125" s="27" t="inlineStr">
        <is>
          <t>Verified</t>
        </is>
      </c>
      <c r="P125" s="28" t="n">
        <v>46302</v>
      </c>
      <c r="Q125" s="27" t="n">
        <v>2</v>
      </c>
      <c r="R125" s="27" t="inlineStr">
        <is>
          <t>Name and title match on company website team page and recent trade-show exhibitor list</t>
        </is>
      </c>
      <c r="S125" s="27" t="n">
        <v>1</v>
      </c>
      <c r="T125" s="27" t="str">
        <f>IF(AND(O125="Verified",S125&gt;=4),"A",IF(S125&gt;=3,"B","C"))</f>
        <v>C</v>
      </c>
      <c r="U125" s="27" t="inlineStr">
        <is>
          <t>Ready for outreach</t>
        </is>
      </c>
    </row>
    <row r="126">
      <c r="A126" s="27" t="inlineStr">
        <is>
          <t>L-0125</t>
        </is>
      </c>
      <c r="B126" s="27" t="inlineStr">
        <is>
          <t>Torerrow Trade Supplies</t>
        </is>
      </c>
      <c r="C126" s="27" t="inlineStr">
        <is>
          <t>Industrial &amp; trade supplies</t>
        </is>
      </c>
      <c r="D126" s="27" t="inlineStr">
        <is>
          <t>Fasteners</t>
        </is>
      </c>
      <c r="E126" s="27" t="inlineStr">
        <is>
          <t>Toowoomba</t>
        </is>
      </c>
      <c r="F126" s="27" t="inlineStr">
        <is>
          <t>QLD</t>
        </is>
      </c>
      <c r="G126" s="27" t="inlineStr">
        <is>
          <t>201–500</t>
        </is>
      </c>
      <c r="H126" s="27" t="inlineStr">
        <is>
          <t>Ravi</t>
        </is>
      </c>
      <c r="I126" s="27" t="inlineStr">
        <is>
          <t>Bailey</t>
        </is>
      </c>
      <c r="J126" s="27" t="inlineStr">
        <is>
          <t>General Manager</t>
        </is>
      </c>
      <c r="K126" s="27" t="inlineStr">
        <is>
          <t>Director</t>
        </is>
      </c>
      <c r="L126" s="27" t="inlineStr">
        <is>
          <t>Leadership</t>
        </is>
      </c>
      <c r="M126" s="27" t="inlineStr">
        <is>
          <t>ravi.bailey@torerrow.example</t>
        </is>
      </c>
      <c r="N126" s="27" t="inlineStr"/>
      <c r="O126" s="27" t="inlineStr">
        <is>
          <t>Unverified</t>
        </is>
      </c>
      <c r="P126" s="28" t="n"/>
      <c r="Q126" s="27" t="n">
        <v>0</v>
      </c>
      <c r="R126" s="27" t="inlineStr">
        <is>
          <t>Not yet checked; company found in trade directory listing, contact not confirmed</t>
        </is>
      </c>
      <c r="S126" s="27" t="n">
        <v>3</v>
      </c>
      <c r="T126" s="27" t="str">
        <f>IF(AND(O126="Verified",S126&gt;=4),"A",IF(S126&gt;=3,"B","C"))</f>
        <v>B</v>
      </c>
      <c r="U126" s="27" t="inlineStr">
        <is>
          <t>Research contact</t>
        </is>
      </c>
    </row>
    <row r="127">
      <c r="A127" s="27" t="inlineStr">
        <is>
          <t>L-0126</t>
        </is>
      </c>
      <c r="B127" s="27" t="inlineStr">
        <is>
          <t>Torerrow Trade Supplies</t>
        </is>
      </c>
      <c r="C127" s="27" t="inlineStr">
        <is>
          <t>Industrial &amp; trade supplies</t>
        </is>
      </c>
      <c r="D127" s="27" t="inlineStr">
        <is>
          <t>Fasteners</t>
        </is>
      </c>
      <c r="E127" s="27" t="inlineStr">
        <is>
          <t>Toowoomba</t>
        </is>
      </c>
      <c r="F127" s="27" t="inlineStr">
        <is>
          <t>QLD</t>
        </is>
      </c>
      <c r="G127" s="27" t="inlineStr">
        <is>
          <t>201–500</t>
        </is>
      </c>
      <c r="H127" s="27" t="inlineStr">
        <is>
          <t>Isla</t>
        </is>
      </c>
      <c r="I127" s="27" t="inlineStr">
        <is>
          <t>Kelly</t>
        </is>
      </c>
      <c r="J127" s="27" t="inlineStr">
        <is>
          <t>Product Development Manager</t>
        </is>
      </c>
      <c r="K127" s="27" t="inlineStr">
        <is>
          <t>Manager</t>
        </is>
      </c>
      <c r="L127" s="27" t="inlineStr">
        <is>
          <t>Product</t>
        </is>
      </c>
      <c r="M127" s="27" t="inlineStr">
        <is>
          <t>isla.kelly@torerrow.example</t>
        </is>
      </c>
      <c r="N127" s="27" t="inlineStr">
        <is>
          <t>(07) 5550 2746</t>
        </is>
      </c>
      <c r="O127" s="27" t="inlineStr">
        <is>
          <t>Verified</t>
        </is>
      </c>
      <c r="P127" s="28" t="n">
        <v>46311</v>
      </c>
      <c r="Q127" s="27" t="n">
        <v>2</v>
      </c>
      <c r="R127" s="27" t="inlineStr">
        <is>
          <t>Name and title match on company website team page and recent trade-show exhibitor list</t>
        </is>
      </c>
      <c r="S127" s="27" t="n">
        <v>3</v>
      </c>
      <c r="T127" s="27" t="str">
        <f>IF(AND(O127="Verified",S127&gt;=4),"A",IF(S127&gt;=3,"B","C"))</f>
        <v>B</v>
      </c>
      <c r="U127" s="27" t="inlineStr">
        <is>
          <t>Ready for outreach</t>
        </is>
      </c>
    </row>
    <row r="128">
      <c r="A128" s="27" t="inlineStr">
        <is>
          <t>L-0127</t>
        </is>
      </c>
      <c r="B128" s="27" t="inlineStr">
        <is>
          <t>Velaventh Labs</t>
        </is>
      </c>
      <c r="C128" s="27" t="inlineStr">
        <is>
          <t>Health &amp; personal care</t>
        </is>
      </c>
      <c r="D128" s="27" t="inlineStr">
        <is>
          <t>Skincare</t>
        </is>
      </c>
      <c r="E128" s="27" t="inlineStr">
        <is>
          <t>Geelong</t>
        </is>
      </c>
      <c r="F128" s="27" t="inlineStr">
        <is>
          <t>VIC</t>
        </is>
      </c>
      <c r="G128" s="27" t="inlineStr">
        <is>
          <t>201–500</t>
        </is>
      </c>
      <c r="H128" s="27" t="inlineStr">
        <is>
          <t>Mateo</t>
        </is>
      </c>
      <c r="I128" s="27" t="inlineStr">
        <is>
          <t>Campbell</t>
        </is>
      </c>
      <c r="J128" s="27" t="inlineStr">
        <is>
          <t>Supply Chain Coordinator</t>
        </is>
      </c>
      <c r="K128" s="27" t="inlineStr">
        <is>
          <t>Officer</t>
        </is>
      </c>
      <c r="L128" s="27" t="inlineStr">
        <is>
          <t>Operations</t>
        </is>
      </c>
      <c r="M128" s="27" t="inlineStr">
        <is>
          <t>mateo.campbell@velaventh.example</t>
        </is>
      </c>
      <c r="N128" s="27" t="inlineStr">
        <is>
          <t>(03) 5550 6488</t>
        </is>
      </c>
      <c r="O128" s="27" t="inlineStr">
        <is>
          <t>Partially verified</t>
        </is>
      </c>
      <c r="P128" s="28" t="n">
        <v>46313</v>
      </c>
      <c r="Q128" s="27" t="n">
        <v>1</v>
      </c>
      <c r="R128" s="27" t="inlineStr">
        <is>
          <t>Name and title found on recent trade-show exhibitor list only; needs a second source</t>
        </is>
      </c>
      <c r="S128" s="27" t="n">
        <v>4</v>
      </c>
      <c r="T128" s="27" t="str">
        <f>IF(AND(O128="Verified",S128&gt;=4),"A",IF(S128&gt;=3,"B","C"))</f>
        <v>B</v>
      </c>
      <c r="U128" s="27" t="inlineStr">
        <is>
          <t>Find second source</t>
        </is>
      </c>
    </row>
    <row r="129">
      <c r="A129" s="27" t="inlineStr">
        <is>
          <t>L-0128</t>
        </is>
      </c>
      <c r="B129" s="27" t="inlineStr">
        <is>
          <t>Velaventh Labs</t>
        </is>
      </c>
      <c r="C129" s="27" t="inlineStr">
        <is>
          <t>Health &amp; personal care</t>
        </is>
      </c>
      <c r="D129" s="27" t="inlineStr">
        <is>
          <t>Skincare</t>
        </is>
      </c>
      <c r="E129" s="27" t="inlineStr">
        <is>
          <t>Geelong</t>
        </is>
      </c>
      <c r="F129" s="27" t="inlineStr">
        <is>
          <t>VIC</t>
        </is>
      </c>
      <c r="G129" s="27" t="inlineStr">
        <is>
          <t>201–500</t>
        </is>
      </c>
      <c r="H129" s="27" t="inlineStr">
        <is>
          <t>Isla</t>
        </is>
      </c>
      <c r="I129" s="27" t="inlineStr">
        <is>
          <t>Martin</t>
        </is>
      </c>
      <c r="J129" s="27" t="inlineStr">
        <is>
          <t>Head of Operations</t>
        </is>
      </c>
      <c r="K129" s="27" t="inlineStr">
        <is>
          <t>Head</t>
        </is>
      </c>
      <c r="L129" s="27" t="inlineStr">
        <is>
          <t>Operations</t>
        </is>
      </c>
      <c r="M129" s="27" t="inlineStr">
        <is>
          <t>isla.martin@velaventh.example</t>
        </is>
      </c>
      <c r="N129" s="27" t="inlineStr">
        <is>
          <t>(03) 7010 6346</t>
        </is>
      </c>
      <c r="O129" s="27" t="inlineStr">
        <is>
          <t>Partially verified</t>
        </is>
      </c>
      <c r="P129" s="28" t="n">
        <v>46304</v>
      </c>
      <c r="Q129" s="27" t="n">
        <v>1</v>
      </c>
      <c r="R129" s="27" t="inlineStr">
        <is>
          <t>Name and title found on company website team page only; needs a second source</t>
        </is>
      </c>
      <c r="S129" s="27" t="n">
        <v>4</v>
      </c>
      <c r="T129" s="27" t="str">
        <f>IF(AND(O129="Verified",S129&gt;=4),"A",IF(S129&gt;=3,"B","C"))</f>
        <v>B</v>
      </c>
      <c r="U129" s="27" t="inlineStr">
        <is>
          <t>Find second source</t>
        </is>
      </c>
    </row>
    <row r="130">
      <c r="A130" s="27" t="inlineStr">
        <is>
          <t>L-0129</t>
        </is>
      </c>
      <c r="B130" s="27" t="inlineStr">
        <is>
          <t>Velerrow Labs</t>
        </is>
      </c>
      <c r="C130" s="27" t="inlineStr">
        <is>
          <t>Health &amp; personal care</t>
        </is>
      </c>
      <c r="D130" s="27" t="inlineStr">
        <is>
          <t>Skincare</t>
        </is>
      </c>
      <c r="E130" s="27" t="inlineStr">
        <is>
          <t>Ballarat</t>
        </is>
      </c>
      <c r="F130" s="27" t="inlineStr">
        <is>
          <t>VIC</t>
        </is>
      </c>
      <c r="G130" s="27" t="inlineStr">
        <is>
          <t>11–50</t>
        </is>
      </c>
      <c r="H130" s="27" t="inlineStr">
        <is>
          <t>Daniel</t>
        </is>
      </c>
      <c r="I130" s="27" t="inlineStr">
        <is>
          <t>Brown</t>
        </is>
      </c>
      <c r="J130" s="27" t="inlineStr">
        <is>
          <t>Packaging Technologist</t>
        </is>
      </c>
      <c r="K130" s="27" t="inlineStr">
        <is>
          <t>Officer</t>
        </is>
      </c>
      <c r="L130" s="27" t="inlineStr">
        <is>
          <t>Product</t>
        </is>
      </c>
      <c r="M130" s="27" t="inlineStr">
        <is>
          <t>daniel.brown@velerrow.example</t>
        </is>
      </c>
      <c r="N130" s="27" t="inlineStr">
        <is>
          <t>(03) 7010 9727</t>
        </is>
      </c>
      <c r="O130" s="27" t="inlineStr">
        <is>
          <t>Verified</t>
        </is>
      </c>
      <c r="P130" s="28" t="n">
        <v>46305</v>
      </c>
      <c r="Q130" s="27" t="n">
        <v>2</v>
      </c>
      <c r="R130" s="27" t="inlineStr">
        <is>
          <t>Name and title match on industry association member list and job advertisement naming the hiring manager</t>
        </is>
      </c>
      <c r="S130" s="27" t="n">
        <v>4</v>
      </c>
      <c r="T130" s="27" t="str">
        <f>IF(AND(O130="Verified",S130&gt;=4),"A",IF(S130&gt;=3,"B","C"))</f>
        <v>A</v>
      </c>
      <c r="U130" s="27" t="inlineStr">
        <is>
          <t>Ready for outreach</t>
        </is>
      </c>
    </row>
    <row r="131">
      <c r="A131" s="27" t="inlineStr">
        <is>
          <t>L-0130</t>
        </is>
      </c>
      <c r="B131" s="27" t="inlineStr">
        <is>
          <t>Velerrow Labs</t>
        </is>
      </c>
      <c r="C131" s="27" t="inlineStr">
        <is>
          <t>Health &amp; personal care</t>
        </is>
      </c>
      <c r="D131" s="27" t="inlineStr">
        <is>
          <t>Skincare</t>
        </is>
      </c>
      <c r="E131" s="27" t="inlineStr">
        <is>
          <t>Ballarat</t>
        </is>
      </c>
      <c r="F131" s="27" t="inlineStr">
        <is>
          <t>VIC</t>
        </is>
      </c>
      <c r="G131" s="27" t="inlineStr">
        <is>
          <t>11–50</t>
        </is>
      </c>
      <c r="H131" s="27" t="inlineStr">
        <is>
          <t>Isla</t>
        </is>
      </c>
      <c r="I131" s="27" t="inlineStr">
        <is>
          <t>Campbell</t>
        </is>
      </c>
      <c r="J131" s="27" t="inlineStr">
        <is>
          <t>Purchasing Officer</t>
        </is>
      </c>
      <c r="K131" s="27" t="inlineStr">
        <is>
          <t>Officer</t>
        </is>
      </c>
      <c r="L131" s="27" t="inlineStr">
        <is>
          <t>Procurement</t>
        </is>
      </c>
      <c r="M131" s="27" t="inlineStr">
        <is>
          <t>isla.campbell@velerrow.example</t>
        </is>
      </c>
      <c r="N131" s="27" t="inlineStr">
        <is>
          <t>(03) 7010 4542</t>
        </is>
      </c>
      <c r="O131" s="27" t="inlineStr">
        <is>
          <t>Verified</t>
        </is>
      </c>
      <c r="P131" s="28" t="n">
        <v>46301</v>
      </c>
      <c r="Q131" s="27" t="n">
        <v>3</v>
      </c>
      <c r="R131" s="27" t="inlineStr">
        <is>
          <t>Name and title match on job advertisement naming the hiring manager and company annual sustainability statement; also on trade directory entry</t>
        </is>
      </c>
      <c r="S131" s="27" t="n">
        <v>4</v>
      </c>
      <c r="T131" s="27" t="str">
        <f>IF(AND(O131="Verified",S131&gt;=4),"A",IF(S131&gt;=3,"B","C"))</f>
        <v>A</v>
      </c>
      <c r="U131" s="27" t="inlineStr">
        <is>
          <t>Ready for outreach</t>
        </is>
      </c>
    </row>
    <row r="132">
      <c r="A132" s="27" t="inlineStr">
        <is>
          <t>L-0131</t>
        </is>
      </c>
      <c r="B132" s="27" t="inlineStr">
        <is>
          <t>Velerrow Labs</t>
        </is>
      </c>
      <c r="C132" s="27" t="inlineStr">
        <is>
          <t>Health &amp; personal care</t>
        </is>
      </c>
      <c r="D132" s="27" t="inlineStr">
        <is>
          <t>Skincare</t>
        </is>
      </c>
      <c r="E132" s="27" t="inlineStr">
        <is>
          <t>Ballarat</t>
        </is>
      </c>
      <c r="F132" s="27" t="inlineStr">
        <is>
          <t>VIC</t>
        </is>
      </c>
      <c r="G132" s="27" t="inlineStr">
        <is>
          <t>11–50</t>
        </is>
      </c>
      <c r="H132" s="27" t="inlineStr">
        <is>
          <t>Sophie</t>
        </is>
      </c>
      <c r="I132" s="27" t="inlineStr">
        <is>
          <t>Clarke</t>
        </is>
      </c>
      <c r="J132" s="27" t="inlineStr">
        <is>
          <t>Packaging Technologist</t>
        </is>
      </c>
      <c r="K132" s="27" t="inlineStr">
        <is>
          <t>Officer</t>
        </is>
      </c>
      <c r="L132" s="27" t="inlineStr">
        <is>
          <t>Product</t>
        </is>
      </c>
      <c r="M132" s="27" t="inlineStr">
        <is>
          <t>sophie.clarke@velerrow.example</t>
        </is>
      </c>
      <c r="N132" s="27" t="inlineStr">
        <is>
          <t>(03) 7010 1649</t>
        </is>
      </c>
      <c r="O132" s="27" t="inlineStr">
        <is>
          <t>Verified</t>
        </is>
      </c>
      <c r="P132" s="28" t="n">
        <v>46318</v>
      </c>
      <c r="Q132" s="27" t="n">
        <v>2</v>
      </c>
      <c r="R132" s="27" t="inlineStr">
        <is>
          <t>Name and title match on company website contact page and job advertisement naming the hiring manager</t>
        </is>
      </c>
      <c r="S132" s="27" t="n">
        <v>4</v>
      </c>
      <c r="T132" s="27" t="str">
        <f>IF(AND(O132="Verified",S132&gt;=4),"A",IF(S132&gt;=3,"B","C"))</f>
        <v>A</v>
      </c>
      <c r="U132" s="27" t="inlineStr">
        <is>
          <t>Ready for outreach</t>
        </is>
      </c>
    </row>
    <row r="133">
      <c r="A133" s="27" t="inlineStr">
        <is>
          <t>L-0132</t>
        </is>
      </c>
      <c r="B133" s="27" t="inlineStr">
        <is>
          <t>Velerrow Labs</t>
        </is>
      </c>
      <c r="C133" s="27" t="inlineStr">
        <is>
          <t>Health &amp; personal care</t>
        </is>
      </c>
      <c r="D133" s="27" t="inlineStr">
        <is>
          <t>Skincare</t>
        </is>
      </c>
      <c r="E133" s="27" t="inlineStr">
        <is>
          <t>Ballarat</t>
        </is>
      </c>
      <c r="F133" s="27" t="inlineStr">
        <is>
          <t>VIC</t>
        </is>
      </c>
      <c r="G133" s="27" t="inlineStr">
        <is>
          <t>11–50</t>
        </is>
      </c>
      <c r="H133" s="27" t="inlineStr">
        <is>
          <t>Zoe</t>
        </is>
      </c>
      <c r="I133" s="27" t="inlineStr">
        <is>
          <t>Hall</t>
        </is>
      </c>
      <c r="J133" s="27" t="inlineStr">
        <is>
          <t>General Manager</t>
        </is>
      </c>
      <c r="K133" s="27" t="inlineStr">
        <is>
          <t>Director</t>
        </is>
      </c>
      <c r="L133" s="27" t="inlineStr">
        <is>
          <t>Leadership</t>
        </is>
      </c>
      <c r="M133" s="27" t="inlineStr">
        <is>
          <t>zoe.hall@velerrow.example</t>
        </is>
      </c>
      <c r="N133" s="27" t="inlineStr">
        <is>
          <t>(03) 7010 8212</t>
        </is>
      </c>
      <c r="O133" s="27" t="inlineStr">
        <is>
          <t>Verified</t>
        </is>
      </c>
      <c r="P133" s="28" t="n">
        <v>46318</v>
      </c>
      <c r="Q133" s="27" t="n">
        <v>3</v>
      </c>
      <c r="R133" s="27" t="inlineStr">
        <is>
          <t>Name and title match on job advertisement naming the hiring manager and trade directory entry; also on recent trade-show exhibitor list</t>
        </is>
      </c>
      <c r="S133" s="27" t="n">
        <v>4</v>
      </c>
      <c r="T133" s="27" t="str">
        <f>IF(AND(O133="Verified",S133&gt;=4),"A",IF(S133&gt;=3,"B","C"))</f>
        <v>A</v>
      </c>
      <c r="U133" s="27" t="inlineStr">
        <is>
          <t>Ready for outreach</t>
        </is>
      </c>
    </row>
    <row r="134">
      <c r="A134" s="27" t="inlineStr">
        <is>
          <t>L-0133</t>
        </is>
      </c>
      <c r="B134" s="27" t="inlineStr">
        <is>
          <t>Velerrow Labs</t>
        </is>
      </c>
      <c r="C134" s="27" t="inlineStr">
        <is>
          <t>Health &amp; personal care</t>
        </is>
      </c>
      <c r="D134" s="27" t="inlineStr">
        <is>
          <t>Skincare</t>
        </is>
      </c>
      <c r="E134" s="27" t="inlineStr">
        <is>
          <t>Ballarat</t>
        </is>
      </c>
      <c r="F134" s="27" t="inlineStr">
        <is>
          <t>VIC</t>
        </is>
      </c>
      <c r="G134" s="27" t="inlineStr">
        <is>
          <t>11–50</t>
        </is>
      </c>
      <c r="H134" s="27" t="inlineStr">
        <is>
          <t>Samuel</t>
        </is>
      </c>
      <c r="I134" s="27" t="inlineStr">
        <is>
          <t>Nguyen</t>
        </is>
      </c>
      <c r="J134" s="27" t="inlineStr">
        <is>
          <t>Procurement Manager</t>
        </is>
      </c>
      <c r="K134" s="27" t="inlineStr">
        <is>
          <t>Manager</t>
        </is>
      </c>
      <c r="L134" s="27" t="inlineStr">
        <is>
          <t>Procurement</t>
        </is>
      </c>
      <c r="M134" s="27" t="inlineStr">
        <is>
          <t>samuel.nguyen@velerrow.example</t>
        </is>
      </c>
      <c r="N134" s="27" t="inlineStr">
        <is>
          <t>(03) 5550 6742</t>
        </is>
      </c>
      <c r="O134" s="27" t="inlineStr">
        <is>
          <t>Verified</t>
        </is>
      </c>
      <c r="P134" s="28" t="n">
        <v>46313</v>
      </c>
      <c r="Q134" s="27" t="n">
        <v>3</v>
      </c>
      <c r="R134" s="27" t="inlineStr">
        <is>
          <t>Name and title match on business news article and trade directory entry; also on industry association member list</t>
        </is>
      </c>
      <c r="S134" s="27" t="n">
        <v>4</v>
      </c>
      <c r="T134" s="27" t="str">
        <f>IF(AND(O134="Verified",S134&gt;=4),"A",IF(S134&gt;=3,"B","C"))</f>
        <v>A</v>
      </c>
      <c r="U134" s="27" t="inlineStr">
        <is>
          <t>Ready for outreach</t>
        </is>
      </c>
    </row>
    <row r="135">
      <c r="A135" s="27" t="inlineStr">
        <is>
          <t>L-0134</t>
        </is>
      </c>
      <c r="B135" s="27" t="inlineStr">
        <is>
          <t>Velorrick Labs</t>
        </is>
      </c>
      <c r="C135" s="27" t="inlineStr">
        <is>
          <t>Health &amp; personal care</t>
        </is>
      </c>
      <c r="D135" s="27" t="inlineStr">
        <is>
          <t>Supplements</t>
        </is>
      </c>
      <c r="E135" s="27" t="inlineStr">
        <is>
          <t>Geelong</t>
        </is>
      </c>
      <c r="F135" s="27" t="inlineStr">
        <is>
          <t>VIC</t>
        </is>
      </c>
      <c r="G135" s="27" t="inlineStr">
        <is>
          <t>11–50</t>
        </is>
      </c>
      <c r="H135" s="27" t="inlineStr">
        <is>
          <t>Thomas</t>
        </is>
      </c>
      <c r="I135" s="27" t="inlineStr">
        <is>
          <t>Chen</t>
        </is>
      </c>
      <c r="J135" s="27" t="inlineStr">
        <is>
          <t>Warehouse Manager</t>
        </is>
      </c>
      <c r="K135" s="27" t="inlineStr">
        <is>
          <t>Manager</t>
        </is>
      </c>
      <c r="L135" s="27" t="inlineStr">
        <is>
          <t>Operations</t>
        </is>
      </c>
      <c r="M135" s="27" t="inlineStr">
        <is>
          <t>thomas.chen@velorrick.example</t>
        </is>
      </c>
      <c r="N135" s="27" t="inlineStr">
        <is>
          <t>(03) 7010 9047</t>
        </is>
      </c>
      <c r="O135" s="27" t="inlineStr">
        <is>
          <t>Verified</t>
        </is>
      </c>
      <c r="P135" s="28" t="n">
        <v>46313</v>
      </c>
      <c r="Q135" s="27" t="n">
        <v>2</v>
      </c>
      <c r="R135" s="27" t="inlineStr">
        <is>
          <t>Name and title match on company annual sustainability statement and trade directory entry</t>
        </is>
      </c>
      <c r="S135" s="27" t="n">
        <v>3</v>
      </c>
      <c r="T135" s="27" t="str">
        <f>IF(AND(O135="Verified",S135&gt;=4),"A",IF(S135&gt;=3,"B","C"))</f>
        <v>B</v>
      </c>
      <c r="U135" s="27" t="inlineStr">
        <is>
          <t>Ready for outreach</t>
        </is>
      </c>
    </row>
    <row r="136">
      <c r="A136" s="27" t="inlineStr">
        <is>
          <t>L-0135</t>
        </is>
      </c>
      <c r="B136" s="27" t="inlineStr">
        <is>
          <t>Velorrick Labs</t>
        </is>
      </c>
      <c r="C136" s="27" t="inlineStr">
        <is>
          <t>Health &amp; personal care</t>
        </is>
      </c>
      <c r="D136" s="27" t="inlineStr">
        <is>
          <t>Supplements</t>
        </is>
      </c>
      <c r="E136" s="27" t="inlineStr">
        <is>
          <t>Geelong</t>
        </is>
      </c>
      <c r="F136" s="27" t="inlineStr">
        <is>
          <t>VIC</t>
        </is>
      </c>
      <c r="G136" s="27" t="inlineStr">
        <is>
          <t>11–50</t>
        </is>
      </c>
      <c r="H136" s="27" t="inlineStr">
        <is>
          <t>Ava</t>
        </is>
      </c>
      <c r="I136" s="27" t="inlineStr">
        <is>
          <t>Nguyen</t>
        </is>
      </c>
      <c r="J136" s="27" t="inlineStr">
        <is>
          <t>Product Development Manager</t>
        </is>
      </c>
      <c r="K136" s="27" t="inlineStr">
        <is>
          <t>Manager</t>
        </is>
      </c>
      <c r="L136" s="27" t="inlineStr">
        <is>
          <t>Product</t>
        </is>
      </c>
      <c r="M136" s="27" t="inlineStr">
        <is>
          <t>ava.nguyen@velorrick.example</t>
        </is>
      </c>
      <c r="N136" s="27" t="inlineStr">
        <is>
          <t>(03) 7010 9885</t>
        </is>
      </c>
      <c r="O136" s="27" t="inlineStr">
        <is>
          <t>Verified</t>
        </is>
      </c>
      <c r="P136" s="28" t="n">
        <v>46304</v>
      </c>
      <c r="Q136" s="27" t="n">
        <v>2</v>
      </c>
      <c r="R136" s="27" t="inlineStr">
        <is>
          <t>Name and title match on company annual sustainability statement and company website contact page</t>
        </is>
      </c>
      <c r="S136" s="27" t="n">
        <v>3</v>
      </c>
      <c r="T136" s="27" t="str">
        <f>IF(AND(O136="Verified",S136&gt;=4),"A",IF(S136&gt;=3,"B","C"))</f>
        <v>B</v>
      </c>
      <c r="U136" s="27" t="inlineStr">
        <is>
          <t>Ready for outreach</t>
        </is>
      </c>
    </row>
    <row r="137">
      <c r="A137" s="27" t="inlineStr">
        <is>
          <t>L-0136</t>
        </is>
      </c>
      <c r="B137" s="27" t="inlineStr">
        <is>
          <t>Velowlan Labs</t>
        </is>
      </c>
      <c r="C137" s="27" t="inlineStr">
        <is>
          <t>Health &amp; personal care</t>
        </is>
      </c>
      <c r="D137" s="27" t="inlineStr">
        <is>
          <t>Haircare</t>
        </is>
      </c>
      <c r="E137" s="27" t="inlineStr">
        <is>
          <t>Hobart</t>
        </is>
      </c>
      <c r="F137" s="27" t="inlineStr">
        <is>
          <t>TAS</t>
        </is>
      </c>
      <c r="G137" s="27" t="inlineStr">
        <is>
          <t>201–500</t>
        </is>
      </c>
      <c r="H137" s="27" t="inlineStr">
        <is>
          <t>Harper</t>
        </is>
      </c>
      <c r="I137" s="27" t="inlineStr">
        <is>
          <t>Bailey</t>
        </is>
      </c>
      <c r="J137" s="27" t="inlineStr">
        <is>
          <t>Operations Manager</t>
        </is>
      </c>
      <c r="K137" s="27" t="inlineStr">
        <is>
          <t>Manager</t>
        </is>
      </c>
      <c r="L137" s="27" t="inlineStr">
        <is>
          <t>Operations</t>
        </is>
      </c>
      <c r="M137" s="27" t="inlineStr">
        <is>
          <t>harper.bailey@velowlan.example</t>
        </is>
      </c>
      <c r="N137" s="27" t="inlineStr">
        <is>
          <t>(03) 7010 4900</t>
        </is>
      </c>
      <c r="O137" s="27" t="inlineStr">
        <is>
          <t>Partially verified</t>
        </is>
      </c>
      <c r="P137" s="28" t="n">
        <v>46313</v>
      </c>
      <c r="Q137" s="27" t="n">
        <v>1</v>
      </c>
      <c r="R137" s="27" t="inlineStr">
        <is>
          <t>Name and title found on job advertisement naming the hiring manager only; needs a second source</t>
        </is>
      </c>
      <c r="S137" s="27" t="n">
        <v>4</v>
      </c>
      <c r="T137" s="27" t="str">
        <f>IF(AND(O137="Verified",S137&gt;=4),"A",IF(S137&gt;=3,"B","C"))</f>
        <v>B</v>
      </c>
      <c r="U137" s="27" t="inlineStr">
        <is>
          <t>Find second source</t>
        </is>
      </c>
    </row>
    <row r="138">
      <c r="A138" s="27" t="inlineStr">
        <is>
          <t>L-0137</t>
        </is>
      </c>
      <c r="B138" s="27" t="inlineStr">
        <is>
          <t>Velowlan Labs</t>
        </is>
      </c>
      <c r="C138" s="27" t="inlineStr">
        <is>
          <t>Health &amp; personal care</t>
        </is>
      </c>
      <c r="D138" s="27" t="inlineStr">
        <is>
          <t>Haircare</t>
        </is>
      </c>
      <c r="E138" s="27" t="inlineStr">
        <is>
          <t>Hobart</t>
        </is>
      </c>
      <c r="F138" s="27" t="inlineStr">
        <is>
          <t>TAS</t>
        </is>
      </c>
      <c r="G138" s="27" t="inlineStr">
        <is>
          <t>201–500</t>
        </is>
      </c>
      <c r="H138" s="27" t="inlineStr">
        <is>
          <t>Ben</t>
        </is>
      </c>
      <c r="I138" s="27" t="inlineStr">
        <is>
          <t>Martin</t>
        </is>
      </c>
      <c r="J138" s="27" t="inlineStr">
        <is>
          <t>General Manager</t>
        </is>
      </c>
      <c r="K138" s="27" t="inlineStr">
        <is>
          <t>Director</t>
        </is>
      </c>
      <c r="L138" s="27" t="inlineStr">
        <is>
          <t>Leadership</t>
        </is>
      </c>
      <c r="M138" s="27" t="inlineStr">
        <is>
          <t>ben.martin@velowlan.example</t>
        </is>
      </c>
      <c r="N138" s="27" t="inlineStr">
        <is>
          <t>(03) 5550 2900</t>
        </is>
      </c>
      <c r="O138" s="27" t="inlineStr">
        <is>
          <t>Verified</t>
        </is>
      </c>
      <c r="P138" s="28" t="n">
        <v>46309</v>
      </c>
      <c r="Q138" s="27" t="n">
        <v>3</v>
      </c>
      <c r="R138" s="27" t="inlineStr">
        <is>
          <t>Name and title match on job advertisement naming the hiring manager and company website contact page; also on industry association member list</t>
        </is>
      </c>
      <c r="S138" s="27" t="n">
        <v>4</v>
      </c>
      <c r="T138" s="27" t="str">
        <f>IF(AND(O138="Verified",S138&gt;=4),"A",IF(S138&gt;=3,"B","C"))</f>
        <v>A</v>
      </c>
      <c r="U138" s="27" t="inlineStr">
        <is>
          <t>Ready for outreach</t>
        </is>
      </c>
    </row>
    <row r="139">
      <c r="A139" s="27" t="inlineStr">
        <is>
          <t>L-0138</t>
        </is>
      </c>
      <c r="B139" s="27" t="inlineStr">
        <is>
          <t>Velowlan Labs</t>
        </is>
      </c>
      <c r="C139" s="27" t="inlineStr">
        <is>
          <t>Health &amp; personal care</t>
        </is>
      </c>
      <c r="D139" s="27" t="inlineStr">
        <is>
          <t>Haircare</t>
        </is>
      </c>
      <c r="E139" s="27" t="inlineStr">
        <is>
          <t>Hobart</t>
        </is>
      </c>
      <c r="F139" s="27" t="inlineStr">
        <is>
          <t>TAS</t>
        </is>
      </c>
      <c r="G139" s="27" t="inlineStr">
        <is>
          <t>201–500</t>
        </is>
      </c>
      <c r="H139" s="27" t="inlineStr">
        <is>
          <t>Ethan</t>
        </is>
      </c>
      <c r="I139" s="27" t="inlineStr">
        <is>
          <t>Stewart</t>
        </is>
      </c>
      <c r="J139" s="27" t="inlineStr">
        <is>
          <t>Packaging Technologist</t>
        </is>
      </c>
      <c r="K139" s="27" t="inlineStr">
        <is>
          <t>Officer</t>
        </is>
      </c>
      <c r="L139" s="27" t="inlineStr">
        <is>
          <t>Product</t>
        </is>
      </c>
      <c r="M139" s="27" t="inlineStr">
        <is>
          <t>ethan.stewart@velowlan.example</t>
        </is>
      </c>
      <c r="N139" s="27" t="inlineStr">
        <is>
          <t>(03) 5550 6463</t>
        </is>
      </c>
      <c r="O139" s="27" t="inlineStr">
        <is>
          <t>Partially verified</t>
        </is>
      </c>
      <c r="P139" s="28" t="n">
        <v>46311</v>
      </c>
      <c r="Q139" s="27" t="n">
        <v>1</v>
      </c>
      <c r="R139" s="27" t="inlineStr">
        <is>
          <t>Name and title found on job advertisement naming the hiring manager only; needs a second source</t>
        </is>
      </c>
      <c r="S139" s="27" t="n">
        <v>4</v>
      </c>
      <c r="T139" s="27" t="str">
        <f>IF(AND(O139="Verified",S139&gt;=4),"A",IF(S139&gt;=3,"B","C"))</f>
        <v>B</v>
      </c>
      <c r="U139" s="27" t="inlineStr">
        <is>
          <t>Find second source</t>
        </is>
      </c>
    </row>
    <row r="140">
      <c r="A140" s="27" t="inlineStr">
        <is>
          <t>L-0139</t>
        </is>
      </c>
      <c r="B140" s="27" t="inlineStr">
        <is>
          <t>Velowlan Labs</t>
        </is>
      </c>
      <c r="C140" s="27" t="inlineStr">
        <is>
          <t>Health &amp; personal care</t>
        </is>
      </c>
      <c r="D140" s="27" t="inlineStr">
        <is>
          <t>Haircare</t>
        </is>
      </c>
      <c r="E140" s="27" t="inlineStr">
        <is>
          <t>Hobart</t>
        </is>
      </c>
      <c r="F140" s="27" t="inlineStr">
        <is>
          <t>TAS</t>
        </is>
      </c>
      <c r="G140" s="27" t="inlineStr">
        <is>
          <t>201–500</t>
        </is>
      </c>
      <c r="H140" s="27" t="inlineStr">
        <is>
          <t>Lucas</t>
        </is>
      </c>
      <c r="I140" s="27" t="inlineStr">
        <is>
          <t>Wilson</t>
        </is>
      </c>
      <c r="J140" s="27" t="inlineStr">
        <is>
          <t>Head of Operations</t>
        </is>
      </c>
      <c r="K140" s="27" t="inlineStr">
        <is>
          <t>Head</t>
        </is>
      </c>
      <c r="L140" s="27" t="inlineStr">
        <is>
          <t>Operations</t>
        </is>
      </c>
      <c r="M140" s="27" t="inlineStr">
        <is>
          <t>lucas.wilson@velowlan.example</t>
        </is>
      </c>
      <c r="N140" s="27" t="inlineStr">
        <is>
          <t>(03) 5550 8132</t>
        </is>
      </c>
      <c r="O140" s="27" t="inlineStr">
        <is>
          <t>Verified</t>
        </is>
      </c>
      <c r="P140" s="28" t="n">
        <v>46308</v>
      </c>
      <c r="Q140" s="27" t="n">
        <v>3</v>
      </c>
      <c r="R140" s="27" t="inlineStr">
        <is>
          <t>Name and title match on business news article and company annual sustainability statement; also on trade directory entry</t>
        </is>
      </c>
      <c r="S140" s="27" t="n">
        <v>4</v>
      </c>
      <c r="T140" s="27" t="str">
        <f>IF(AND(O140="Verified",S140&gt;=4),"A",IF(S140&gt;=3,"B","C"))</f>
        <v>A</v>
      </c>
      <c r="U140" s="27" t="inlineStr">
        <is>
          <t>Ready for outreach</t>
        </is>
      </c>
    </row>
    <row r="141">
      <c r="A141" s="27" t="inlineStr">
        <is>
          <t>L-0140</t>
        </is>
      </c>
      <c r="B141" s="27" t="inlineStr">
        <is>
          <t>Wexakmere Goods</t>
        </is>
      </c>
      <c r="C141" s="27" t="inlineStr">
        <is>
          <t>Homewares &amp; lifestyle</t>
        </is>
      </c>
      <c r="D141" s="27" t="inlineStr">
        <is>
          <t>Textiles</t>
        </is>
      </c>
      <c r="E141" s="27" t="inlineStr">
        <is>
          <t>Wollongong</t>
        </is>
      </c>
      <c r="F141" s="27" t="inlineStr">
        <is>
          <t>NSW</t>
        </is>
      </c>
      <c r="G141" s="27" t="inlineStr">
        <is>
          <t>201–500</t>
        </is>
      </c>
      <c r="H141" s="27" t="inlineStr">
        <is>
          <t>Ivy</t>
        </is>
      </c>
      <c r="I141" s="27" t="inlineStr">
        <is>
          <t>Fox</t>
        </is>
      </c>
      <c r="J141" s="27" t="inlineStr">
        <is>
          <t>Operations Manager</t>
        </is>
      </c>
      <c r="K141" s="27" t="inlineStr">
        <is>
          <t>Manager</t>
        </is>
      </c>
      <c r="L141" s="27" t="inlineStr">
        <is>
          <t>Operations</t>
        </is>
      </c>
      <c r="M141" s="27" t="inlineStr">
        <is>
          <t>ivy.fox@wexakmere.example</t>
        </is>
      </c>
      <c r="N141" s="27" t="inlineStr">
        <is>
          <t>(02) 5550 8941</t>
        </is>
      </c>
      <c r="O141" s="27" t="inlineStr">
        <is>
          <t>Partially verified</t>
        </is>
      </c>
      <c r="P141" s="28" t="n">
        <v>46309</v>
      </c>
      <c r="Q141" s="27" t="n">
        <v>1</v>
      </c>
      <c r="R141" s="27" t="inlineStr">
        <is>
          <t>Name and title found on company website contact page only; needs a second source</t>
        </is>
      </c>
      <c r="S141" s="27" t="n">
        <v>2</v>
      </c>
      <c r="T141" s="27" t="str">
        <f>IF(AND(O141="Verified",S141&gt;=4),"A",IF(S141&gt;=3,"B","C"))</f>
        <v>C</v>
      </c>
      <c r="U141" s="27" t="inlineStr">
        <is>
          <t>Find second source</t>
        </is>
      </c>
    </row>
    <row r="142">
      <c r="A142" s="27" t="inlineStr">
        <is>
          <t>L-0141</t>
        </is>
      </c>
      <c r="B142" s="27" t="inlineStr">
        <is>
          <t>Wexambry Industrial</t>
        </is>
      </c>
      <c r="C142" s="27" t="inlineStr">
        <is>
          <t>Industrial &amp; trade supplies</t>
        </is>
      </c>
      <c r="D142" s="27" t="inlineStr">
        <is>
          <t>Fasteners</t>
        </is>
      </c>
      <c r="E142" s="27" t="inlineStr">
        <is>
          <t>Ballarat</t>
        </is>
      </c>
      <c r="F142" s="27" t="inlineStr">
        <is>
          <t>VIC</t>
        </is>
      </c>
      <c r="G142" s="27" t="inlineStr">
        <is>
          <t>51–200</t>
        </is>
      </c>
      <c r="H142" s="27" t="inlineStr">
        <is>
          <t>Amelia</t>
        </is>
      </c>
      <c r="I142" s="27" t="inlineStr">
        <is>
          <t>Collins</t>
        </is>
      </c>
      <c r="J142" s="27" t="inlineStr">
        <is>
          <t>Product Development Manager</t>
        </is>
      </c>
      <c r="K142" s="27" t="inlineStr">
        <is>
          <t>Manager</t>
        </is>
      </c>
      <c r="L142" s="27" t="inlineStr">
        <is>
          <t>Product</t>
        </is>
      </c>
      <c r="M142" s="27" t="inlineStr">
        <is>
          <t>amelia.collins@wexambry.example</t>
        </is>
      </c>
      <c r="N142" s="27" t="inlineStr"/>
      <c r="O142" s="27" t="inlineStr">
        <is>
          <t>Unverified</t>
        </is>
      </c>
      <c r="P142" s="28" t="n"/>
      <c r="Q142" s="27" t="n">
        <v>0</v>
      </c>
      <c r="R142" s="27" t="inlineStr">
        <is>
          <t>Not yet checked; company found in trade directory listing, contact not confirmed</t>
        </is>
      </c>
      <c r="S142" s="27" t="n">
        <v>4</v>
      </c>
      <c r="T142" s="27" t="str">
        <f>IF(AND(O142="Verified",S142&gt;=4),"A",IF(S142&gt;=3,"B","C"))</f>
        <v>B</v>
      </c>
      <c r="U142" s="27" t="inlineStr">
        <is>
          <t>Research contact</t>
        </is>
      </c>
    </row>
    <row r="143">
      <c r="A143" s="27" t="inlineStr">
        <is>
          <t>L-0142</t>
        </is>
      </c>
      <c r="B143" s="27" t="inlineStr">
        <is>
          <t>Wexambry Industrial</t>
        </is>
      </c>
      <c r="C143" s="27" t="inlineStr">
        <is>
          <t>Industrial &amp; trade supplies</t>
        </is>
      </c>
      <c r="D143" s="27" t="inlineStr">
        <is>
          <t>Fasteners</t>
        </is>
      </c>
      <c r="E143" s="27" t="inlineStr">
        <is>
          <t>Ballarat</t>
        </is>
      </c>
      <c r="F143" s="27" t="inlineStr">
        <is>
          <t>VIC</t>
        </is>
      </c>
      <c r="G143" s="27" t="inlineStr">
        <is>
          <t>51–200</t>
        </is>
      </c>
      <c r="H143" s="27" t="inlineStr">
        <is>
          <t>Leo</t>
        </is>
      </c>
      <c r="I143" s="27" t="inlineStr">
        <is>
          <t>Dunn</t>
        </is>
      </c>
      <c r="J143" s="27" t="inlineStr">
        <is>
          <t>Warehouse Manager</t>
        </is>
      </c>
      <c r="K143" s="27" t="inlineStr">
        <is>
          <t>Manager</t>
        </is>
      </c>
      <c r="L143" s="27" t="inlineStr">
        <is>
          <t>Operations</t>
        </is>
      </c>
      <c r="M143" s="27" t="inlineStr">
        <is>
          <t>leo.dunn@wexambry.example</t>
        </is>
      </c>
      <c r="N143" s="27" t="inlineStr">
        <is>
          <t>0491 570 006</t>
        </is>
      </c>
      <c r="O143" s="27" t="inlineStr">
        <is>
          <t>Partially verified</t>
        </is>
      </c>
      <c r="P143" s="28" t="n">
        <v>46304</v>
      </c>
      <c r="Q143" s="27" t="n">
        <v>1</v>
      </c>
      <c r="R143" s="27" t="inlineStr">
        <is>
          <t>Name and title found on job advertisement naming the hiring manager only; needs a second source</t>
        </is>
      </c>
      <c r="S143" s="27" t="n">
        <v>4</v>
      </c>
      <c r="T143" s="27" t="str">
        <f>IF(AND(O143="Verified",S143&gt;=4),"A",IF(S143&gt;=3,"B","C"))</f>
        <v>B</v>
      </c>
      <c r="U143" s="27" t="inlineStr">
        <is>
          <t>Find second source</t>
        </is>
      </c>
    </row>
    <row r="144">
      <c r="A144" s="27" t="inlineStr">
        <is>
          <t>L-0143</t>
        </is>
      </c>
      <c r="B144" s="27" t="inlineStr">
        <is>
          <t>Wexerrow Kitchen</t>
        </is>
      </c>
      <c r="C144" s="27" t="inlineStr">
        <is>
          <t>Food &amp; beverage manufacturing</t>
        </is>
      </c>
      <c r="D144" s="27" t="inlineStr">
        <is>
          <t>Sauces &amp; condiments</t>
        </is>
      </c>
      <c r="E144" s="27" t="inlineStr">
        <is>
          <t>Dandenong South</t>
        </is>
      </c>
      <c r="F144" s="27" t="inlineStr">
        <is>
          <t>VIC</t>
        </is>
      </c>
      <c r="G144" s="27" t="inlineStr">
        <is>
          <t>51–200</t>
        </is>
      </c>
      <c r="H144" s="27" t="inlineStr">
        <is>
          <t>Jack</t>
        </is>
      </c>
      <c r="I144" s="27" t="inlineStr">
        <is>
          <t>Fraser</t>
        </is>
      </c>
      <c r="J144" s="27" t="inlineStr">
        <is>
          <t>Supply Chain Coordinator</t>
        </is>
      </c>
      <c r="K144" s="27" t="inlineStr">
        <is>
          <t>Officer</t>
        </is>
      </c>
      <c r="L144" s="27" t="inlineStr">
        <is>
          <t>Operations</t>
        </is>
      </c>
      <c r="M144" s="27" t="inlineStr">
        <is>
          <t>jack.fraser@wexerrow.example</t>
        </is>
      </c>
      <c r="N144" s="27" t="inlineStr">
        <is>
          <t>(03) 7010 4711</t>
        </is>
      </c>
      <c r="O144" s="27" t="inlineStr">
        <is>
          <t>Partially verified</t>
        </is>
      </c>
      <c r="P144" s="28" t="n">
        <v>46302</v>
      </c>
      <c r="Q144" s="27" t="n">
        <v>1</v>
      </c>
      <c r="R144" s="27" t="inlineStr">
        <is>
          <t>Name and title found on company website contact page only; needs a second source</t>
        </is>
      </c>
      <c r="S144" s="27" t="n">
        <v>5</v>
      </c>
      <c r="T144" s="27" t="str">
        <f>IF(AND(O144="Verified",S144&gt;=4),"A",IF(S144&gt;=3,"B","C"))</f>
        <v>B</v>
      </c>
      <c r="U144" s="27" t="inlineStr">
        <is>
          <t>Find second source</t>
        </is>
      </c>
    </row>
    <row r="145">
      <c r="A145" s="27" t="inlineStr">
        <is>
          <t>L-0144</t>
        </is>
      </c>
      <c r="B145" s="27" t="inlineStr">
        <is>
          <t>Wexerrow Kitchen</t>
        </is>
      </c>
      <c r="C145" s="27" t="inlineStr">
        <is>
          <t>Food &amp; beverage manufacturing</t>
        </is>
      </c>
      <c r="D145" s="27" t="inlineStr">
        <is>
          <t>Sauces &amp; condiments</t>
        </is>
      </c>
      <c r="E145" s="27" t="inlineStr">
        <is>
          <t>Dandenong South</t>
        </is>
      </c>
      <c r="F145" s="27" t="inlineStr">
        <is>
          <t>VIC</t>
        </is>
      </c>
      <c r="G145" s="27" t="inlineStr">
        <is>
          <t>51–200</t>
        </is>
      </c>
      <c r="H145" s="27" t="inlineStr">
        <is>
          <t>Leo</t>
        </is>
      </c>
      <c r="I145" s="27" t="inlineStr">
        <is>
          <t>Price</t>
        </is>
      </c>
      <c r="J145" s="27" t="inlineStr">
        <is>
          <t>Supply Chain Coordinator</t>
        </is>
      </c>
      <c r="K145" s="27" t="inlineStr">
        <is>
          <t>Officer</t>
        </is>
      </c>
      <c r="L145" s="27" t="inlineStr">
        <is>
          <t>Operations</t>
        </is>
      </c>
      <c r="M145" s="27" t="inlineStr">
        <is>
          <t>leo.price@wexerrow.example</t>
        </is>
      </c>
      <c r="N145" s="27" t="inlineStr">
        <is>
          <t>(03) 5550 6044</t>
        </is>
      </c>
      <c r="O145" s="27" t="inlineStr">
        <is>
          <t>Verified</t>
        </is>
      </c>
      <c r="P145" s="28" t="n">
        <v>46302</v>
      </c>
      <c r="Q145" s="27" t="n">
        <v>2</v>
      </c>
      <c r="R145" s="27" t="inlineStr">
        <is>
          <t>Name and title match on business news article and trade directory entry</t>
        </is>
      </c>
      <c r="S145" s="27" t="n">
        <v>5</v>
      </c>
      <c r="T145" s="27" t="str">
        <f>IF(AND(O145="Verified",S145&gt;=4),"A",IF(S145&gt;=3,"B","C"))</f>
        <v>A</v>
      </c>
      <c r="U145" s="27" t="inlineStr">
        <is>
          <t>Ready for outreach</t>
        </is>
      </c>
    </row>
    <row r="146">
      <c r="A146" s="27" t="inlineStr">
        <is>
          <t>L-0145</t>
        </is>
      </c>
      <c r="B146" s="27" t="inlineStr">
        <is>
          <t>Wexisket Store</t>
        </is>
      </c>
      <c r="C146" s="27" t="inlineStr">
        <is>
          <t>Online retail</t>
        </is>
      </c>
      <c r="D146" s="27" t="inlineStr">
        <is>
          <t>Outdoor gear</t>
        </is>
      </c>
      <c r="E146" s="27" t="inlineStr">
        <is>
          <t>Dandenong South</t>
        </is>
      </c>
      <c r="F146" s="27" t="inlineStr">
        <is>
          <t>VIC</t>
        </is>
      </c>
      <c r="G146" s="27" t="inlineStr">
        <is>
          <t>11–50</t>
        </is>
      </c>
      <c r="H146" s="27" t="inlineStr">
        <is>
          <t>Grace</t>
        </is>
      </c>
      <c r="I146" s="27" t="inlineStr">
        <is>
          <t>Hughes</t>
        </is>
      </c>
      <c r="J146" s="27" t="inlineStr">
        <is>
          <t>Managing Director</t>
        </is>
      </c>
      <c r="K146" s="27" t="inlineStr">
        <is>
          <t>Director</t>
        </is>
      </c>
      <c r="L146" s="27" t="inlineStr">
        <is>
          <t>Leadership</t>
        </is>
      </c>
      <c r="M146" s="27" t="inlineStr">
        <is>
          <t>grace.hughes@wexisket.example</t>
        </is>
      </c>
      <c r="N146" s="27" t="inlineStr">
        <is>
          <t>0491 570 313</t>
        </is>
      </c>
      <c r="O146" s="27" t="inlineStr">
        <is>
          <t>Verified</t>
        </is>
      </c>
      <c r="P146" s="28" t="n">
        <v>46316</v>
      </c>
      <c r="Q146" s="27" t="n">
        <v>3</v>
      </c>
      <c r="R146" s="27" t="inlineStr">
        <is>
          <t>Name and title match on business news article and job advertisement naming the hiring manager; also on trade directory entry</t>
        </is>
      </c>
      <c r="S146" s="27" t="n">
        <v>2</v>
      </c>
      <c r="T146" s="27" t="str">
        <f>IF(AND(O146="Verified",S146&gt;=4),"A",IF(S146&gt;=3,"B","C"))</f>
        <v>C</v>
      </c>
      <c r="U146" s="27" t="inlineStr">
        <is>
          <t>Ready for outreach</t>
        </is>
      </c>
    </row>
    <row r="147">
      <c r="A147" s="27" t="inlineStr">
        <is>
          <t>L-0146</t>
        </is>
      </c>
      <c r="B147" s="27" t="inlineStr">
        <is>
          <t>Wexisket Store</t>
        </is>
      </c>
      <c r="C147" s="27" t="inlineStr">
        <is>
          <t>Online retail</t>
        </is>
      </c>
      <c r="D147" s="27" t="inlineStr">
        <is>
          <t>Outdoor gear</t>
        </is>
      </c>
      <c r="E147" s="27" t="inlineStr">
        <is>
          <t>Dandenong South</t>
        </is>
      </c>
      <c r="F147" s="27" t="inlineStr">
        <is>
          <t>VIC</t>
        </is>
      </c>
      <c r="G147" s="27" t="inlineStr">
        <is>
          <t>11–50</t>
        </is>
      </c>
      <c r="H147" s="27" t="inlineStr">
        <is>
          <t>Wei</t>
        </is>
      </c>
      <c r="I147" s="27" t="inlineStr">
        <is>
          <t>Russo</t>
        </is>
      </c>
      <c r="J147" s="27" t="inlineStr">
        <is>
          <t>Product Development Manager</t>
        </is>
      </c>
      <c r="K147" s="27" t="inlineStr">
        <is>
          <t>Manager</t>
        </is>
      </c>
      <c r="L147" s="27" t="inlineStr">
        <is>
          <t>Product</t>
        </is>
      </c>
      <c r="M147" s="27" t="inlineStr">
        <is>
          <t>wei.russo@wexisket.example</t>
        </is>
      </c>
      <c r="N147" s="27" t="inlineStr"/>
      <c r="O147" s="27" t="inlineStr">
        <is>
          <t>Unverified</t>
        </is>
      </c>
      <c r="P147" s="28" t="n"/>
      <c r="Q147" s="27" t="n">
        <v>0</v>
      </c>
      <c r="R147" s="27" t="inlineStr">
        <is>
          <t>Not yet checked; company found in trade directory listing, contact not confirmed</t>
        </is>
      </c>
      <c r="S147" s="27" t="n">
        <v>2</v>
      </c>
      <c r="T147" s="27" t="str">
        <f>IF(AND(O147="Verified",S147&gt;=4),"A",IF(S147&gt;=3,"B","C"))</f>
        <v>C</v>
      </c>
      <c r="U147" s="27" t="inlineStr">
        <is>
          <t>Research contact</t>
        </is>
      </c>
    </row>
    <row r="148">
      <c r="A148" s="27" t="inlineStr">
        <is>
          <t>L-0147</t>
        </is>
      </c>
      <c r="B148" s="27" t="inlineStr">
        <is>
          <t>Wexowlan Living</t>
        </is>
      </c>
      <c r="C148" s="27" t="inlineStr">
        <is>
          <t>Homewares &amp; lifestyle</t>
        </is>
      </c>
      <c r="D148" s="27" t="inlineStr">
        <is>
          <t>Textiles</t>
        </is>
      </c>
      <c r="E148" s="27" t="inlineStr">
        <is>
          <t>Perth</t>
        </is>
      </c>
      <c r="F148" s="27" t="inlineStr">
        <is>
          <t>WA</t>
        </is>
      </c>
      <c r="G148" s="27" t="inlineStr">
        <is>
          <t>51–200</t>
        </is>
      </c>
      <c r="H148" s="27" t="inlineStr">
        <is>
          <t>Oliver</t>
        </is>
      </c>
      <c r="I148" s="27" t="inlineStr">
        <is>
          <t>Wright</t>
        </is>
      </c>
      <c r="J148" s="27" t="inlineStr">
        <is>
          <t>Managing Director</t>
        </is>
      </c>
      <c r="K148" s="27" t="inlineStr">
        <is>
          <t>Director</t>
        </is>
      </c>
      <c r="L148" s="27" t="inlineStr">
        <is>
          <t>Leadership</t>
        </is>
      </c>
      <c r="M148" s="27" t="inlineStr">
        <is>
          <t>oliver.wright@wexowlan.example</t>
        </is>
      </c>
      <c r="N148" s="27" t="inlineStr">
        <is>
          <t>(08) 5550 3475</t>
        </is>
      </c>
      <c r="O148" s="27" t="inlineStr">
        <is>
          <t>Verified</t>
        </is>
      </c>
      <c r="P148" s="28" t="n">
        <v>46318</v>
      </c>
      <c r="Q148" s="27" t="n">
        <v>2</v>
      </c>
      <c r="R148" s="27" t="inlineStr">
        <is>
          <t>Name and title match on company website contact page and company website team page</t>
        </is>
      </c>
      <c r="S148" s="27" t="n">
        <v>3</v>
      </c>
      <c r="T148" s="27" t="str">
        <f>IF(AND(O148="Verified",S148&gt;=4),"A",IF(S148&gt;=3,"B","C"))</f>
        <v>B</v>
      </c>
      <c r="U148" s="27" t="inlineStr">
        <is>
          <t>Ready for outreach</t>
        </is>
      </c>
    </row>
    <row r="149">
      <c r="A149" s="27" t="inlineStr">
        <is>
          <t>L-0148</t>
        </is>
      </c>
      <c r="B149" s="27" t="inlineStr">
        <is>
          <t>Wexunbridge Beverages</t>
        </is>
      </c>
      <c r="C149" s="27" t="inlineStr">
        <is>
          <t>Food &amp; beverage manufacturing</t>
        </is>
      </c>
      <c r="D149" s="27" t="inlineStr">
        <is>
          <t>Sauces &amp; condiments</t>
        </is>
      </c>
      <c r="E149" s="27" t="inlineStr">
        <is>
          <t>Brisbane</t>
        </is>
      </c>
      <c r="F149" s="27" t="inlineStr">
        <is>
          <t>QLD</t>
        </is>
      </c>
      <c r="G149" s="27" t="inlineStr">
        <is>
          <t>11–50</t>
        </is>
      </c>
      <c r="H149" s="27" t="inlineStr">
        <is>
          <t>Josh</t>
        </is>
      </c>
      <c r="I149" s="27" t="inlineStr">
        <is>
          <t>Khan</t>
        </is>
      </c>
      <c r="J149" s="27" t="inlineStr">
        <is>
          <t>Product Development Manager</t>
        </is>
      </c>
      <c r="K149" s="27" t="inlineStr">
        <is>
          <t>Manager</t>
        </is>
      </c>
      <c r="L149" s="27" t="inlineStr">
        <is>
          <t>Product</t>
        </is>
      </c>
      <c r="M149" s="27" t="inlineStr">
        <is>
          <t>josh.khan@wexunbridge.example</t>
        </is>
      </c>
      <c r="N149" s="27" t="inlineStr"/>
      <c r="O149" s="27" t="inlineStr">
        <is>
          <t>Unverified</t>
        </is>
      </c>
      <c r="P149" s="28" t="n"/>
      <c r="Q149" s="27" t="n">
        <v>0</v>
      </c>
      <c r="R149" s="27" t="inlineStr">
        <is>
          <t>Not yet checked; company found in trade directory listing, contact not confirmed</t>
        </is>
      </c>
      <c r="S149" s="27" t="n">
        <v>2</v>
      </c>
      <c r="T149" s="27" t="str">
        <f>IF(AND(O149="Verified",S149&gt;=4),"A",IF(S149&gt;=3,"B","C"))</f>
        <v>C</v>
      </c>
      <c r="U149" s="27" t="inlineStr">
        <is>
          <t>Research contact</t>
        </is>
      </c>
    </row>
    <row r="150">
      <c r="A150" s="27" t="inlineStr">
        <is>
          <t>L-0149</t>
        </is>
      </c>
      <c r="B150" s="27" t="inlineStr">
        <is>
          <t>Wexunbridge Beverages</t>
        </is>
      </c>
      <c r="C150" s="27" t="inlineStr">
        <is>
          <t>Food &amp; beverage manufacturing</t>
        </is>
      </c>
      <c r="D150" s="27" t="inlineStr">
        <is>
          <t>Sauces &amp; condiments</t>
        </is>
      </c>
      <c r="E150" s="27" t="inlineStr">
        <is>
          <t>Brisbane</t>
        </is>
      </c>
      <c r="F150" s="27" t="inlineStr">
        <is>
          <t>QLD</t>
        </is>
      </c>
      <c r="G150" s="27" t="inlineStr">
        <is>
          <t>11–50</t>
        </is>
      </c>
      <c r="H150" s="27" t="inlineStr">
        <is>
          <t>Amelia</t>
        </is>
      </c>
      <c r="I150" s="27" t="inlineStr">
        <is>
          <t>Smith</t>
        </is>
      </c>
      <c r="J150" s="27" t="inlineStr">
        <is>
          <t>General Manager</t>
        </is>
      </c>
      <c r="K150" s="27" t="inlineStr">
        <is>
          <t>Director</t>
        </is>
      </c>
      <c r="L150" s="27" t="inlineStr">
        <is>
          <t>Leadership</t>
        </is>
      </c>
      <c r="M150" s="27" t="inlineStr">
        <is>
          <t>amelia.smith@wexunbridge.example</t>
        </is>
      </c>
      <c r="N150" s="27" t="inlineStr">
        <is>
          <t>(07) 5550 1516</t>
        </is>
      </c>
      <c r="O150" s="27" t="inlineStr">
        <is>
          <t>Verified</t>
        </is>
      </c>
      <c r="P150" s="28" t="n">
        <v>46302</v>
      </c>
      <c r="Q150" s="27" t="n">
        <v>3</v>
      </c>
      <c r="R150" s="27" t="inlineStr">
        <is>
          <t>Name and title match on company website contact page and industry association member list; also on company annual sustainability statement</t>
        </is>
      </c>
      <c r="S150" s="27" t="n">
        <v>2</v>
      </c>
      <c r="T150" s="27" t="str">
        <f>IF(AND(O150="Verified",S150&gt;=4),"A",IF(S150&gt;=3,"B","C"))</f>
        <v>C</v>
      </c>
      <c r="U150" s="27" t="inlineStr">
        <is>
          <t>Ready for outreach</t>
        </is>
      </c>
    </row>
    <row r="151">
      <c r="A151" s="27" t="inlineStr">
        <is>
          <t>L-0150</t>
        </is>
      </c>
      <c r="B151" s="27" t="inlineStr">
        <is>
          <t>Wexunbridge Beverages</t>
        </is>
      </c>
      <c r="C151" s="27" t="inlineStr">
        <is>
          <t>Food &amp; beverage manufacturing</t>
        </is>
      </c>
      <c r="D151" s="27" t="inlineStr">
        <is>
          <t>Sauces &amp; condiments</t>
        </is>
      </c>
      <c r="E151" s="27" t="inlineStr">
        <is>
          <t>Brisbane</t>
        </is>
      </c>
      <c r="F151" s="27" t="inlineStr">
        <is>
          <t>QLD</t>
        </is>
      </c>
      <c r="G151" s="27" t="inlineStr">
        <is>
          <t>11–50</t>
        </is>
      </c>
      <c r="H151" s="27" t="inlineStr">
        <is>
          <t>Ava</t>
        </is>
      </c>
      <c r="I151" s="27" t="inlineStr">
        <is>
          <t>Taylor</t>
        </is>
      </c>
      <c r="J151" s="27" t="inlineStr">
        <is>
          <t>Packaging Technologist</t>
        </is>
      </c>
      <c r="K151" s="27" t="inlineStr">
        <is>
          <t>Officer</t>
        </is>
      </c>
      <c r="L151" s="27" t="inlineStr">
        <is>
          <t>Product</t>
        </is>
      </c>
      <c r="M151" s="27" t="inlineStr">
        <is>
          <t>ava.taylor@wexunbridge.example</t>
        </is>
      </c>
      <c r="N151" s="27" t="inlineStr">
        <is>
          <t>(07) 7010 2815</t>
        </is>
      </c>
      <c r="O151" s="27" t="inlineStr">
        <is>
          <t>Verified</t>
        </is>
      </c>
      <c r="P151" s="28" t="n">
        <v>46307</v>
      </c>
      <c r="Q151" s="27" t="n">
        <v>2</v>
      </c>
      <c r="R151" s="27" t="inlineStr">
        <is>
          <t>Name and title match on company website contact page and industry association member list</t>
        </is>
      </c>
      <c r="S151" s="27" t="n">
        <v>2</v>
      </c>
      <c r="T151" s="27" t="str">
        <f>IF(AND(O151="Verified",S151&gt;=4),"A",IF(S151&gt;=3,"B","C"))</f>
        <v>C</v>
      </c>
      <c r="U151" s="27" t="inlineStr">
        <is>
          <t>Ready for outreach</t>
        </is>
      </c>
    </row>
  </sheetData>
  <conditionalFormatting sqref="O2:O151">
    <cfRule type="cellIs" priority="1" operator="equal" dxfId="0">
      <formula>"Verified"</formula>
    </cfRule>
    <cfRule type="cellIs" priority="2" operator="equal" dxfId="2">
      <formula>"Partially verified"</formula>
    </cfRule>
    <cfRule type="cellIs" priority="3" operator="equal" dxfId="1">
      <formula>"Needs review"</formula>
    </cfRule>
    <cfRule type="cellIs" priority="4" operator="equal" dxfId="3">
      <formula>"Unverified"</formula>
    </cfRule>
  </conditionalFormatting>
  <conditionalFormatting sqref="T2:T151">
    <cfRule type="cellIs" priority="5" operator="equal" dxfId="4">
      <formula>"A"</formula>
    </cfRule>
  </conditionalFormatting>
  <dataValidations count="2">
    <dataValidation sqref="O2:O151" showDropDown="0" showInputMessage="0" showErrorMessage="1" allowBlank="0" errorTitle="Status" error="Choose a status from the list." type="list">
      <formula1>=Lists!$A$2:$A$5</formula1>
    </dataValidation>
    <dataValidation sqref="S2:S151" showDropDown="0" showInputMessage="0" showErrorMessage="1" allowBlank="0" error="Fit score is 1 to 5." type="whole" operator="between">
      <formula1>1</formula1>
      <formula2>5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A9B4C0"/>
    <outlinePr summaryBelow="1" summaryRight="1"/>
    <pageSetUpPr fitToPage="1"/>
  </sheetPr>
  <dimension ref="A1:B5"/>
  <sheetViews>
    <sheetView workbookViewId="0">
      <selection activeCell="A1" sqref="A1"/>
    </sheetView>
  </sheetViews>
  <sheetFormatPr baseColWidth="8" defaultRowHeight="15"/>
  <cols>
    <col width="22" customWidth="1" min="1" max="1"/>
    <col width="44" customWidth="1" min="2" max="2"/>
  </cols>
  <sheetData>
    <row r="1">
      <c r="A1" s="22" t="inlineStr">
        <is>
          <t>Verification status</t>
        </is>
      </c>
      <c r="B1" s="22" t="inlineStr">
        <is>
          <t>Meaning</t>
        </is>
      </c>
    </row>
    <row r="2">
      <c r="A2" t="inlineStr">
        <is>
          <t>Verified</t>
        </is>
      </c>
      <c r="B2" t="inlineStr">
        <is>
          <t>2+ independent sources agree</t>
        </is>
      </c>
    </row>
    <row r="3">
      <c r="A3" t="inlineStr">
        <is>
          <t>Partially verified</t>
        </is>
      </c>
      <c r="B3" t="inlineStr">
        <is>
          <t>1 source only</t>
        </is>
      </c>
    </row>
    <row r="4">
      <c r="A4" t="inlineStr">
        <is>
          <t>Unverified</t>
        </is>
      </c>
      <c r="B4" t="inlineStr">
        <is>
          <t>Not yet checked</t>
        </is>
      </c>
    </row>
    <row r="5">
      <c r="A5" t="inlineStr">
        <is>
          <t>Needs review</t>
        </is>
      </c>
      <c r="B5" t="inlineStr">
        <is>
          <t>Sources disagree; role may have changed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Manaz Afzal</dc:creator>
  <dcterms:created xmlns:dcterms="http://purl.org/dc/terms/" xmlns:xsi="http://www.w3.org/2001/XMLSchema-instance" xsi:type="dcterms:W3CDTF">2026-10-27T03:07:16Z</dcterms:created>
  <dcterms:modified xmlns:dcterms="http://purl.org/dc/terms/" xmlns:xsi="http://www.w3.org/2001/XMLSchema-instance" xsi:type="dcterms:W3CDTF">2026-10-27T03:07:16Z</dcterms:modified>
</cp:coreProperties>
</file>